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su.sharepoint.com/sites/CPDC/PPDPMServer/PPD PM Documents/Planners Resources/Forms/"/>
    </mc:Choice>
  </mc:AlternateContent>
  <xr:revisionPtr revIDLastSave="248" documentId="8_{4CC9333E-EE6B-4C91-AB99-3355B8892EA4}" xr6:coauthVersionLast="47" xr6:coauthVersionMax="47" xr10:uidLastSave="{0D93DB88-B17D-48B4-9D2C-4D4C5DCEE84B}"/>
  <bookViews>
    <workbookView xWindow="-120" yWindow="-120" windowWidth="29040" windowHeight="15840" xr2:uid="{00000000-000D-0000-FFFF-FFFF00000000}"/>
  </bookViews>
  <sheets>
    <sheet name="XX 1-1 26" sheetId="8" r:id="rId1"/>
    <sheet name="CH 1-1 21" sheetId="13" state="hidden" r:id="rId2"/>
    <sheet name="XX Rollup 26" sheetId="14" r:id="rId3"/>
  </sheets>
  <definedNames>
    <definedName name="_xlnm.Print_Area" localSheetId="1">'CH 1-1 21'!$A$1:$Q$102</definedName>
    <definedName name="_xlnm.Print_Area" localSheetId="0">'XX 1-1 26'!$A$1:$O$72</definedName>
    <definedName name="_xlnm.Print_Area" localSheetId="2">'XX Rollup 26'!$A$1:$O$65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4" l="1"/>
  <c r="M19" i="14"/>
  <c r="K19" i="14"/>
  <c r="I19" i="14"/>
  <c r="G18" i="14"/>
  <c r="O59" i="14"/>
  <c r="O58" i="14"/>
  <c r="O57" i="14"/>
  <c r="O56" i="14"/>
  <c r="O53" i="14"/>
  <c r="O52" i="14"/>
  <c r="O49" i="14"/>
  <c r="O48" i="14"/>
  <c r="O47" i="14"/>
  <c r="O46" i="14"/>
  <c r="O45" i="14"/>
  <c r="O44" i="14"/>
  <c r="O43" i="14"/>
  <c r="O40" i="14"/>
  <c r="O38" i="14"/>
  <c r="O37" i="14"/>
  <c r="O36" i="14"/>
  <c r="O32" i="14"/>
  <c r="O30" i="14"/>
  <c r="O29" i="14"/>
  <c r="O28" i="14"/>
  <c r="M59" i="14"/>
  <c r="M58" i="14"/>
  <c r="M57" i="14"/>
  <c r="M56" i="14"/>
  <c r="M53" i="14"/>
  <c r="M52" i="14"/>
  <c r="M49" i="14"/>
  <c r="M48" i="14"/>
  <c r="M47" i="14"/>
  <c r="M46" i="14"/>
  <c r="M45" i="14"/>
  <c r="M44" i="14"/>
  <c r="M43" i="14"/>
  <c r="M40" i="14"/>
  <c r="M38" i="14"/>
  <c r="M37" i="14"/>
  <c r="M36" i="14"/>
  <c r="M32" i="14"/>
  <c r="M30" i="14"/>
  <c r="M29" i="14"/>
  <c r="M28" i="14"/>
  <c r="K59" i="14"/>
  <c r="K58" i="14"/>
  <c r="K57" i="14"/>
  <c r="K56" i="14"/>
  <c r="K53" i="14"/>
  <c r="K52" i="14"/>
  <c r="K49" i="14"/>
  <c r="K48" i="14"/>
  <c r="K47" i="14"/>
  <c r="K46" i="14"/>
  <c r="K45" i="14"/>
  <c r="K44" i="14"/>
  <c r="K43" i="14"/>
  <c r="K40" i="14"/>
  <c r="K38" i="14"/>
  <c r="K37" i="14"/>
  <c r="K36" i="14"/>
  <c r="K32" i="14"/>
  <c r="K30" i="14"/>
  <c r="K29" i="14"/>
  <c r="K28" i="14"/>
  <c r="I59" i="14"/>
  <c r="I58" i="14"/>
  <c r="I57" i="14"/>
  <c r="I56" i="14"/>
  <c r="I53" i="14"/>
  <c r="I52" i="14"/>
  <c r="I49" i="14"/>
  <c r="I48" i="14"/>
  <c r="I47" i="14"/>
  <c r="I46" i="14"/>
  <c r="I45" i="14"/>
  <c r="I44" i="14"/>
  <c r="I43" i="14"/>
  <c r="I40" i="14"/>
  <c r="I38" i="14"/>
  <c r="I37" i="14"/>
  <c r="I36" i="14"/>
  <c r="I32" i="14"/>
  <c r="I30" i="14"/>
  <c r="I29" i="14"/>
  <c r="I28" i="14"/>
  <c r="G59" i="14"/>
  <c r="G58" i="14"/>
  <c r="G57" i="14"/>
  <c r="G56" i="14"/>
  <c r="G53" i="14"/>
  <c r="G52" i="14"/>
  <c r="G49" i="14"/>
  <c r="G48" i="14"/>
  <c r="G47" i="14"/>
  <c r="G46" i="14"/>
  <c r="G45" i="14"/>
  <c r="G44" i="14"/>
  <c r="G43" i="14"/>
  <c r="G40" i="14"/>
  <c r="G38" i="14"/>
  <c r="G37" i="14"/>
  <c r="G36" i="14"/>
  <c r="G32" i="14"/>
  <c r="G30" i="14"/>
  <c r="G29" i="14"/>
  <c r="G28" i="14"/>
  <c r="G8" i="14"/>
  <c r="C14" i="8"/>
  <c r="O61" i="14" l="1"/>
  <c r="M61" i="14"/>
  <c r="K61" i="14"/>
  <c r="I61" i="14"/>
  <c r="G61" i="14"/>
  <c r="N26" i="14"/>
  <c r="L26" i="14"/>
  <c r="J26" i="14"/>
  <c r="H26" i="14"/>
  <c r="F26" i="14"/>
  <c r="K14" i="14"/>
  <c r="I14" i="14"/>
  <c r="O14" i="14"/>
  <c r="M14" i="14"/>
  <c r="G14" i="14"/>
  <c r="G17" i="14" s="1"/>
  <c r="G19" i="14" s="1"/>
  <c r="D61" i="14" l="1"/>
  <c r="E14" i="14"/>
  <c r="E19" i="14"/>
  <c r="O14" i="8" l="1"/>
  <c r="M14" i="8"/>
  <c r="K14" i="8"/>
  <c r="I14" i="8"/>
  <c r="G14" i="8"/>
  <c r="L19" i="8"/>
  <c r="J19" i="8"/>
  <c r="H19" i="8"/>
  <c r="F19" i="8"/>
  <c r="P100" i="13"/>
  <c r="Q95" i="13"/>
  <c r="P95" i="13"/>
  <c r="N95" i="13"/>
  <c r="L95" i="13"/>
  <c r="J95" i="13"/>
  <c r="H95" i="13"/>
  <c r="H96" i="13" s="1"/>
  <c r="J96" i="13" s="1"/>
  <c r="L96" i="13" s="1"/>
  <c r="N96" i="13" s="1"/>
  <c r="P96" i="13" s="1"/>
  <c r="Q91" i="13"/>
  <c r="P91" i="13"/>
  <c r="N91" i="13"/>
  <c r="L91" i="13"/>
  <c r="J91" i="13"/>
  <c r="H91" i="13"/>
  <c r="B91" i="13" s="1"/>
  <c r="Q80" i="13"/>
  <c r="P80" i="13"/>
  <c r="N80" i="13"/>
  <c r="L80" i="13"/>
  <c r="J80" i="13"/>
  <c r="H80" i="13"/>
  <c r="B80" i="13" s="1"/>
  <c r="D80" i="13"/>
  <c r="S66" i="13"/>
  <c r="S63" i="13"/>
  <c r="Q57" i="13"/>
  <c r="J57" i="13"/>
  <c r="D57" i="13"/>
  <c r="N56" i="13"/>
  <c r="N54" i="13"/>
  <c r="N50" i="13"/>
  <c r="N48" i="13"/>
  <c r="N57" i="13" s="1"/>
  <c r="L46" i="13"/>
  <c r="L57" i="13" s="1"/>
  <c r="L44" i="13"/>
  <c r="J42" i="13"/>
  <c r="P42" i="13" s="1"/>
  <c r="J40" i="13"/>
  <c r="H18" i="13"/>
  <c r="P18" i="13" s="1"/>
  <c r="P57" i="13" s="1"/>
  <c r="H15" i="13"/>
  <c r="H11" i="13"/>
  <c r="H9" i="13"/>
  <c r="H57" i="13" s="1"/>
  <c r="B57" i="13" l="1"/>
  <c r="O33" i="8" l="1"/>
  <c r="M33" i="8"/>
  <c r="K33" i="8"/>
  <c r="I33" i="8"/>
  <c r="G33" i="8"/>
  <c r="C33" i="8"/>
  <c r="B33" i="8" l="1"/>
  <c r="N61" i="8"/>
  <c r="L61" i="8"/>
  <c r="J61" i="8"/>
  <c r="H61" i="8"/>
  <c r="F61" i="8"/>
  <c r="L38" i="8"/>
  <c r="J38" i="8"/>
  <c r="H38" i="8"/>
  <c r="F38" i="8"/>
  <c r="O67" i="8"/>
  <c r="M67" i="8"/>
  <c r="K67" i="8"/>
  <c r="I67" i="8"/>
  <c r="G67" i="8"/>
  <c r="O56" i="8"/>
  <c r="M56" i="8"/>
  <c r="K56" i="8"/>
  <c r="I56" i="8"/>
  <c r="G56" i="8"/>
  <c r="C56" i="8"/>
  <c r="B56" i="8" l="1"/>
  <c r="B14" i="8"/>
  <c r="B6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Smith, Meaghan</author>
  </authors>
  <commentList>
    <comment ref="E6" authorId="0" shapeId="0" xr:uid="{B0058C0B-58ED-4771-A8E1-229C93741389}">
      <text>
        <r>
          <rPr>
            <b/>
            <sz val="9"/>
            <color indexed="81"/>
            <rFont val="Tahoma"/>
            <family val="2"/>
          </rPr>
          <t xml:space="preserve">CPDC: </t>
        </r>
        <r>
          <rPr>
            <sz val="9"/>
            <color indexed="81"/>
            <rFont val="Tahoma"/>
            <family val="2"/>
          </rPr>
          <t xml:space="preserve">should only be DM funds
</t>
        </r>
      </text>
    </comment>
    <comment ref="E19" authorId="0" shapeId="0" xr:uid="{85BC884F-BA3D-42C4-ADF2-86DFEBACF3D2}">
      <text>
        <r>
          <rPr>
            <b/>
            <sz val="9"/>
            <color indexed="81"/>
            <rFont val="Tahoma"/>
            <family val="2"/>
          </rPr>
          <t xml:space="preserve">CPDC: 
</t>
        </r>
        <r>
          <rPr>
            <sz val="9"/>
            <color indexed="81"/>
            <rFont val="Tahoma"/>
            <family val="2"/>
          </rPr>
          <t>Campus-I
Campus-M
SRB-AP</t>
        </r>
      </text>
    </comment>
    <comment ref="E38" authorId="0" shapeId="0" xr:uid="{9578A3F6-C076-4E82-8E00-DA29D77FFC42}">
      <text>
        <r>
          <rPr>
            <b/>
            <sz val="9"/>
            <color indexed="81"/>
            <rFont val="Tahoma"/>
            <family val="2"/>
          </rPr>
          <t>CPDC:</t>
        </r>
        <r>
          <rPr>
            <sz val="9"/>
            <color indexed="81"/>
            <rFont val="Tahoma"/>
            <family val="2"/>
          </rPr>
          <t xml:space="preserve">
Campus-I
Campus-M
SRB-AP
Donor (if related to academic project)
Grant (if related to academic project)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 Juan, Elvyra</author>
    <author>Smith, Meaghan</author>
    <author>tc={7BBCE01B-6B8C-4343-9E17-D7B85B0D0E8E}</author>
  </authors>
  <commentList>
    <comment ref="H9" authorId="0" shapeId="0" xr:uid="{88F1A075-75F5-43C1-9723-69381E2A8A6C}">
      <text>
        <r>
          <rPr>
            <b/>
            <sz val="9"/>
            <color rgb="FF000000"/>
            <rFont val="Tahoma"/>
            <family val="2"/>
          </rPr>
          <t>San Juan, Elvyra: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3.5M for battery</t>
        </r>
      </text>
    </comment>
    <comment ref="N9" authorId="1" shapeId="0" xr:uid="{7FAFC9AC-7C52-4107-8A0C-273C0A688A08}">
      <text>
        <r>
          <rPr>
            <b/>
            <sz val="9"/>
            <color rgb="FF000000"/>
            <rFont val="Tahoma"/>
            <family val="2"/>
          </rPr>
          <t>Smith, Meaghan: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Reduced per May 2019 comments. Takes out two previously funded amounts.</t>
        </r>
      </text>
    </comment>
    <comment ref="H11" authorId="2" shapeId="0" xr:uid="{7BBCE01B-6B8C-4343-9E17-D7B85B0D0E8E}">
      <text>
        <t>[Threaded comment]
Your version of Excel allows you to read this threaded comment; however, any edits to it will get removed if the file is opened in a newer version of Excel. Learn more: https://go.microsoft.com/fwlink/?linkid=870924
Comment:
    Clarify how 2018/19 approval fits with this request
Reply:
    confirmed--$11.4M of this campus-I request is accounted for in 2018/19 approval.</t>
      </text>
    </comment>
  </commentList>
</comments>
</file>

<file path=xl/sharedStrings.xml><?xml version="1.0" encoding="utf-8"?>
<sst xmlns="http://schemas.openxmlformats.org/spreadsheetml/2006/main" count="372" uniqueCount="140">
  <si>
    <t>(Dollars in 000's)</t>
  </si>
  <si>
    <t>Deferred Maintenance - Facility Renewal and Critical Infrastructure</t>
  </si>
  <si>
    <t>Project</t>
  </si>
  <si>
    <t>FTE</t>
  </si>
  <si>
    <t>CAT</t>
  </si>
  <si>
    <t>Funds</t>
  </si>
  <si>
    <t>2025/26</t>
  </si>
  <si>
    <t>2026/27</t>
  </si>
  <si>
    <t>2027/28</t>
  </si>
  <si>
    <t>2028/29</t>
  </si>
  <si>
    <t>2029/30</t>
  </si>
  <si>
    <r>
      <t>GHG</t>
    </r>
    <r>
      <rPr>
        <b/>
        <vertAlign val="superscript"/>
        <sz val="14"/>
        <rFont val="Arial"/>
        <family val="2"/>
      </rPr>
      <t>1</t>
    </r>
  </si>
  <si>
    <t>Totals</t>
  </si>
  <si>
    <t>Capital and Infrastructure Improvements</t>
  </si>
  <si>
    <t>Academic Projects</t>
  </si>
  <si>
    <t>Self-Support / Other Projects</t>
  </si>
  <si>
    <t>Spaces</t>
  </si>
  <si>
    <r>
      <t>Greenhouse Gas Emissions (Metric Tons of CO</t>
    </r>
    <r>
      <rPr>
        <b/>
        <vertAlign val="subscript"/>
        <sz val="13"/>
        <rFont val="Arial"/>
        <family val="2"/>
      </rPr>
      <t>2</t>
    </r>
    <r>
      <rPr>
        <b/>
        <sz val="13"/>
        <rFont val="Arial"/>
        <family val="2"/>
      </rPr>
      <t>)</t>
    </r>
  </si>
  <si>
    <t>Current GHG</t>
  </si>
  <si>
    <t>Net Change</t>
  </si>
  <si>
    <t>Net Change Due to Projects</t>
  </si>
  <si>
    <t>Greenhouse Gas Emissions with Net Changes</t>
  </si>
  <si>
    <t>2020 Goal</t>
  </si>
  <si>
    <t>2040 Goal</t>
  </si>
  <si>
    <r>
      <t>1</t>
    </r>
    <r>
      <rPr>
        <sz val="13"/>
        <rFont val="Arial"/>
        <family val="2"/>
      </rPr>
      <t xml:space="preserve"> Greenhouse Gas Emissions</t>
    </r>
  </si>
  <si>
    <t>Category and Fund codes: Reference the Project Category and Fund Types section in The Basis of the Capital Outlay Program.</t>
  </si>
  <si>
    <t>Fund Types:</t>
  </si>
  <si>
    <t>DESIGNATED CAMPUS IMPROVEMENTS (Campus-I)</t>
  </si>
  <si>
    <t>DESIGNATED CAMPUS MAINTENANCE (Campus-M)</t>
  </si>
  <si>
    <t>DEFERRED MAINTENANCE - State (DM)</t>
  </si>
  <si>
    <t>CAP AND TRADE - State (C&amp;T)</t>
  </si>
  <si>
    <t>CHANCELLOR’S OFFICE (CO)</t>
  </si>
  <si>
    <t>SELF-SUPPORT RESERVES: Associated Students Incorporated (ASI); Auxiliary/Foundation (Aux); Continuing Education (CE);</t>
  </si>
  <si>
    <t xml:space="preserve">     Faculty/Staff Housing (FH); Health Center (Hlth); Parking (Pkg); Student Housing (SH)</t>
  </si>
  <si>
    <t>SYSTEMWIDE REVENUE BONDS: Academic Program (SRB-AP); Self-Support (SRB-SS)</t>
  </si>
  <si>
    <t>OTHER: Donor (Don); Energy/Power Purchase Agreements (Eng); Grants (Gra); Public-Private/Public Partnership (PPP)</t>
  </si>
  <si>
    <t>Chico Multi-Year Plan</t>
  </si>
  <si>
    <t>Deferred Maintenance, Renewal and Improvements</t>
  </si>
  <si>
    <t>GSF</t>
  </si>
  <si>
    <t>2021/22</t>
  </si>
  <si>
    <t>2022/23</t>
  </si>
  <si>
    <t>2023/24</t>
  </si>
  <si>
    <t>2024/25</t>
  </si>
  <si>
    <t>Physical Sciences Building Demolition (Seismic)</t>
  </si>
  <si>
    <t>N/A</t>
  </si>
  <si>
    <t>IB</t>
  </si>
  <si>
    <t>SRB-AP</t>
  </si>
  <si>
    <t>PWC</t>
  </si>
  <si>
    <t xml:space="preserve">  </t>
  </si>
  <si>
    <t>Main Switchgear, Battery and Electrical System</t>
  </si>
  <si>
    <t>IA</t>
  </si>
  <si>
    <t>C</t>
  </si>
  <si>
    <t>University Services Building</t>
  </si>
  <si>
    <t>Campus-I</t>
  </si>
  <si>
    <t>Meriam Library Building Renewal</t>
  </si>
  <si>
    <t>Campus-M</t>
  </si>
  <si>
    <t>P</t>
  </si>
  <si>
    <t>CE</t>
  </si>
  <si>
    <t>Langdon Building Renewal</t>
  </si>
  <si>
    <t>Acker-Shurmer Fire/Life Safety Renewal, Ph. 1</t>
  </si>
  <si>
    <t>DM</t>
  </si>
  <si>
    <t>PWCE</t>
  </si>
  <si>
    <t>Acker-Shurmer Fire/Life Safety Renewal, Ph. 2</t>
  </si>
  <si>
    <t>Meriam Library Fire/Life Safety Renewal, Ph. 1</t>
  </si>
  <si>
    <t>Meriam Library Fire/Life Safety Renewal, Ph. 2</t>
  </si>
  <si>
    <t>Meriam Library HVAC Upgrades, Ph. 1</t>
  </si>
  <si>
    <t>Meriam Library HVAC Upgrades, Ph. 2</t>
  </si>
  <si>
    <t>Meriam Library HVAC Upgrades, Ph. 3</t>
  </si>
  <si>
    <t>Meriam Library IT Infrastructure Upgrades</t>
  </si>
  <si>
    <t>IT Upgrades, Various Buildings</t>
  </si>
  <si>
    <t>Wireless, Smart Classroom and Security Upgrades</t>
  </si>
  <si>
    <t>Acker-Shurmer Building Renewal</t>
  </si>
  <si>
    <t>PW</t>
  </si>
  <si>
    <t>Modoc Hall Building Renewal</t>
  </si>
  <si>
    <t>Holt Hall Building Renewal</t>
  </si>
  <si>
    <t>Plumas Hall Building Renewal</t>
  </si>
  <si>
    <t>PAC Building Renewal</t>
  </si>
  <si>
    <t>Trinity Hall Building Renewal</t>
  </si>
  <si>
    <t>Ayres Hall Building Renewal</t>
  </si>
  <si>
    <t>Kendall Hall Building Renewal</t>
  </si>
  <si>
    <t>Laxson Auditorium Building Renewal</t>
  </si>
  <si>
    <r>
      <t xml:space="preserve">Butte Hall Replacement </t>
    </r>
    <r>
      <rPr>
        <vertAlign val="superscript"/>
        <sz val="13"/>
        <rFont val="Arial"/>
        <family val="2"/>
      </rPr>
      <t>2</t>
    </r>
  </si>
  <si>
    <t>x</t>
  </si>
  <si>
    <t>Utilities Infrastructure</t>
  </si>
  <si>
    <t>Glenn Hall Replacement</t>
  </si>
  <si>
    <t>PWE</t>
  </si>
  <si>
    <t>Modoc II Classroom/Faculty Office/Laboratory</t>
  </si>
  <si>
    <t xml:space="preserve">  Building (A.J. Hamilton Replacement)</t>
  </si>
  <si>
    <t>Acker/Shurmer Gym Classroom/Faculty Office</t>
  </si>
  <si>
    <t xml:space="preserve">  Renovation, Ph. 2</t>
  </si>
  <si>
    <t>Agriculture Teaching/Research Center</t>
  </si>
  <si>
    <t xml:space="preserve">  Renovation/Expansion</t>
  </si>
  <si>
    <t>University Village Fire Sprinkler Upgrades</t>
  </si>
  <si>
    <t>SH</t>
  </si>
  <si>
    <t>Creekside Residence Halls</t>
  </si>
  <si>
    <t>Whitney Hall Renovation (Seismic)</t>
  </si>
  <si>
    <r>
      <t>2</t>
    </r>
    <r>
      <rPr>
        <sz val="13"/>
        <rFont val="Arial"/>
        <family val="2"/>
      </rPr>
      <t xml:space="preserve"> Project originally approved as Butte Hall Renovation in 2019/20, but was canceled due to unforeseen costs.</t>
    </r>
  </si>
  <si>
    <t>A = Acquisition    P = Preliminary Plans    W = Working Drawings    C = Construction    E = Equipment    S = Study</t>
  </si>
  <si>
    <t>Campus Five-Year Summary by Category and Fund Source</t>
  </si>
  <si>
    <t>Category Summary</t>
  </si>
  <si>
    <r>
      <t>I.</t>
    </r>
    <r>
      <rPr>
        <sz val="13"/>
        <rFont val="Arial"/>
        <family val="2"/>
      </rPr>
      <t xml:space="preserve">  Existing Facilities/Infrastructure</t>
    </r>
  </si>
  <si>
    <r>
      <t xml:space="preserve">     A.</t>
    </r>
    <r>
      <rPr>
        <sz val="13"/>
        <rFont val="Arial"/>
        <family val="2"/>
      </rPr>
      <t xml:space="preserve">  Critical Infrastructure Deficiencies</t>
    </r>
  </si>
  <si>
    <r>
      <t xml:space="preserve">     B.</t>
    </r>
    <r>
      <rPr>
        <sz val="13"/>
        <rFont val="Arial"/>
        <family val="2"/>
      </rPr>
      <t xml:space="preserve">  Modernization/Renovation</t>
    </r>
  </si>
  <si>
    <r>
      <t>II.</t>
    </r>
    <r>
      <rPr>
        <sz val="13"/>
        <rFont val="Arial"/>
        <family val="2"/>
      </rPr>
      <t xml:space="preserve">  Growth/New Facilities</t>
    </r>
  </si>
  <si>
    <t>FTE Existing Facilities/Infrastructure</t>
  </si>
  <si>
    <t>FTE New Facilities/Infrastructure</t>
  </si>
  <si>
    <t>FTE Totals*</t>
  </si>
  <si>
    <t>Student Housing Beds</t>
  </si>
  <si>
    <t>Parking Spaces</t>
  </si>
  <si>
    <t>Faculty/Staff Housing Units</t>
  </si>
  <si>
    <t>Fund Summary</t>
  </si>
  <si>
    <t>TOTAL RETURN PORTFOLIO (TRP)</t>
  </si>
  <si>
    <t>STATE FUNDING</t>
  </si>
  <si>
    <t xml:space="preserve">     General Obligation Bond and</t>
  </si>
  <si>
    <t xml:space="preserve">        Public Works Board Revenue Bond (S)</t>
  </si>
  <si>
    <t xml:space="preserve">     One-Time State Funding (OTS)</t>
  </si>
  <si>
    <t xml:space="preserve">     Student Housing Grants (ASH)</t>
  </si>
  <si>
    <t>CSU RESERVES (CSU)</t>
  </si>
  <si>
    <t>SELF-SUPPORT RESERVES</t>
  </si>
  <si>
    <t xml:space="preserve">     Associated Students Incorporated (ASI)</t>
  </si>
  <si>
    <t xml:space="preserve">     Auxiliary/Foundation (Aux)</t>
  </si>
  <si>
    <t xml:space="preserve">     Continuing Education (CE)</t>
  </si>
  <si>
    <t xml:space="preserve">     Faculty/Staff Housing (FH)</t>
  </si>
  <si>
    <t xml:space="preserve">     Health Center (Hlth)</t>
  </si>
  <si>
    <t xml:space="preserve">     Parking (Pkg)</t>
  </si>
  <si>
    <t xml:space="preserve">     Student Housing (SH)</t>
  </si>
  <si>
    <t>SYSTEMWIDE REVENUE BONDS</t>
  </si>
  <si>
    <t xml:space="preserve">     Academic Program (SRB-AP)</t>
  </si>
  <si>
    <t xml:space="preserve">     Self-Support (SRB-SS)</t>
  </si>
  <si>
    <t>OTHER</t>
  </si>
  <si>
    <t xml:space="preserve">     Donor (Don)</t>
  </si>
  <si>
    <t xml:space="preserve">     Energy/Power Purchase Agreements (Eng)</t>
  </si>
  <si>
    <t xml:space="preserve">     Grants (Gra)</t>
  </si>
  <si>
    <t xml:space="preserve">     Public-Private/Public Partnership (PPP)</t>
  </si>
  <si>
    <t>FTE capacity will be counted in the year in which "C" appears.</t>
  </si>
  <si>
    <t>*Includes FTE showing in Self-Support/Other Projects.</t>
  </si>
  <si>
    <t>Campus Five-Year Capital Outlay Plan</t>
  </si>
  <si>
    <t>Category and Fund codes: Reference the Project Category and Fund Types section in The Basis of the Five-Year Capital Outlay Plan.</t>
  </si>
  <si>
    <t>2030/31</t>
  </si>
  <si>
    <t>A = Acquisition / P = Preliminary Plans / W = Working Drawings / C = Construction / E =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</si>
</sst>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3" formatCode="_(* #,##0.00_);_(* \(#,##0.00\);_(* &quot;-&quot;??_);_(@_)"/>
    <numFmt numFmtId="164" formatCode="&quot;$&quot;#,##0;[Red]&quot;$&quot;#,##0"/>
    <numFmt numFmtId="165" formatCode="&quot;$&quot;#,##0"/>
    <numFmt numFmtId="166" formatCode="_(* #,##0_);_(* \(#,##0\);_(* &quot;-&quot;??_);_(@_)"/>
    <numFmt numFmtId="167" formatCode="0;[Red]0"/>
    <numFmt numFmtId="168" formatCode="#,##0;[Red]#,##0"/>
  </numFmts>
  <fonts count="36">
    <font>
      <sz val="10"/>
      <name val="Geneva"/>
    </font>
    <font>
      <sz val="10"/>
      <name val="Geneva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Geneva"/>
      <family val="2"/>
    </font>
    <font>
      <b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b/>
      <i/>
      <sz val="13"/>
      <name val="Arial"/>
      <family val="2"/>
    </font>
    <font>
      <b/>
      <vertAlign val="subscript"/>
      <sz val="13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vertAlign val="superscript"/>
      <sz val="14"/>
      <name val="Arial"/>
      <family val="2"/>
    </font>
    <font>
      <vertAlign val="superscript"/>
      <sz val="13"/>
      <name val="Arial"/>
      <family val="2"/>
    </font>
    <font>
      <sz val="13"/>
      <name val="Geneva"/>
    </font>
    <font>
      <u/>
      <sz val="13"/>
      <name val="Arial"/>
      <family val="2"/>
    </font>
    <font>
      <sz val="14"/>
      <name val="Arial Narrow"/>
      <family val="2"/>
    </font>
    <font>
      <sz val="13"/>
      <name val="Genev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4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strike/>
      <sz val="13"/>
      <name val="Arial"/>
      <family val="2"/>
    </font>
    <font>
      <sz val="10"/>
      <color rgb="FF000000"/>
      <name val="Arimo"/>
    </font>
    <font>
      <sz val="10"/>
      <name val="Arial"/>
      <family val="2"/>
    </font>
    <font>
      <sz val="9"/>
      <name val="Arial"/>
      <family val="2"/>
    </font>
    <font>
      <b/>
      <sz val="13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darkVertical">
        <fgColor indexed="0"/>
        <bgColor indexed="0"/>
      </patternFill>
    </fill>
    <fill>
      <patternFill patternType="solid">
        <fgColor theme="2"/>
        <bgColor indexed="64"/>
      </patternFill>
    </fill>
    <fill>
      <patternFill patternType="darkVertical">
        <fgColor indexed="0"/>
        <bgColor theme="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6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43" fontId="1" fillId="0" borderId="0" applyFont="0" applyFill="0" applyBorder="0" applyAlignment="0" applyProtection="0"/>
    <xf numFmtId="0" fontId="6" fillId="0" borderId="0" applyFill="0"/>
    <xf numFmtId="0" fontId="6" fillId="0" borderId="0" applyFill="0"/>
    <xf numFmtId="43" fontId="6" fillId="0" borderId="0" applyFont="0" applyFill="0" applyBorder="0" applyAlignment="0" applyProtection="0"/>
    <xf numFmtId="0" fontId="6" fillId="0" borderId="0" applyFill="0"/>
    <xf numFmtId="0" fontId="6" fillId="0" borderId="0"/>
    <xf numFmtId="0" fontId="1" fillId="0" borderId="0"/>
    <xf numFmtId="0" fontId="1" fillId="0" borderId="0"/>
    <xf numFmtId="0" fontId="32" fillId="0" borderId="0"/>
  </cellStyleXfs>
  <cellXfs count="330">
    <xf numFmtId="0" fontId="0" fillId="0" borderId="0" xfId="0"/>
    <xf numFmtId="0" fontId="4" fillId="0" borderId="0" xfId="0" applyFont="1" applyAlignment="1">
      <alignment horizontal="right"/>
    </xf>
    <xf numFmtId="3" fontId="5" fillId="0" borderId="0" xfId="0" applyNumberFormat="1" applyFont="1"/>
    <xf numFmtId="16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4" fillId="0" borderId="0" xfId="0" applyFont="1" applyAlignment="1">
      <alignment horizontal="center"/>
    </xf>
    <xf numFmtId="19" fontId="4" fillId="2" borderId="1" xfId="0" applyNumberFormat="1" applyFont="1" applyFill="1" applyBorder="1" applyAlignment="1" applyProtection="1">
      <alignment horizontal="fill" vertical="top"/>
      <protection locked="0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3" fillId="0" borderId="0" xfId="0" applyFont="1"/>
    <xf numFmtId="0" fontId="4" fillId="3" borderId="0" xfId="0" applyFont="1" applyFill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3" fontId="2" fillId="0" borderId="0" xfId="0" applyNumberFormat="1" applyFont="1"/>
    <xf numFmtId="16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19" fontId="4" fillId="2" borderId="0" xfId="0" applyNumberFormat="1" applyFont="1" applyFill="1" applyAlignment="1" applyProtection="1">
      <alignment horizontal="fill" vertical="top"/>
      <protection locked="0"/>
    </xf>
    <xf numFmtId="0" fontId="3" fillId="0" borderId="0" xfId="0" applyFont="1" applyAlignment="1">
      <alignment horizontal="right"/>
    </xf>
    <xf numFmtId="19" fontId="3" fillId="2" borderId="0" xfId="0" applyNumberFormat="1" applyFont="1" applyFill="1" applyAlignment="1" applyProtection="1">
      <alignment horizontal="fill" vertical="top"/>
      <protection locked="0"/>
    </xf>
    <xf numFmtId="0" fontId="3" fillId="3" borderId="0" xfId="0" applyFont="1" applyFill="1"/>
    <xf numFmtId="19" fontId="3" fillId="4" borderId="0" xfId="0" applyNumberFormat="1" applyFont="1" applyFill="1" applyAlignment="1" applyProtection="1">
      <alignment horizontal="fill" vertical="top"/>
      <protection locked="0"/>
    </xf>
    <xf numFmtId="0" fontId="9" fillId="3" borderId="3" xfId="0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3" fontId="8" fillId="0" borderId="3" xfId="0" applyNumberFormat="1" applyFont="1" applyBorder="1" applyAlignment="1">
      <alignment horizontal="left"/>
    </xf>
    <xf numFmtId="1" fontId="10" fillId="0" borderId="10" xfId="0" applyNumberFormat="1" applyFont="1" applyBorder="1" applyAlignment="1">
      <alignment horizontal="right"/>
    </xf>
    <xf numFmtId="164" fontId="2" fillId="5" borderId="10" xfId="0" applyNumberFormat="1" applyFont="1" applyFill="1" applyBorder="1" applyAlignment="1">
      <alignment horizontal="right"/>
    </xf>
    <xf numFmtId="1" fontId="2" fillId="5" borderId="10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164" fontId="2" fillId="5" borderId="9" xfId="0" applyNumberFormat="1" applyFont="1" applyFill="1" applyBorder="1" applyAlignment="1">
      <alignment horizontal="right"/>
    </xf>
    <xf numFmtId="3" fontId="9" fillId="5" borderId="9" xfId="0" applyNumberFormat="1" applyFont="1" applyFill="1" applyBorder="1"/>
    <xf numFmtId="3" fontId="9" fillId="0" borderId="0" xfId="0" applyNumberFormat="1" applyFont="1"/>
    <xf numFmtId="166" fontId="8" fillId="0" borderId="0" xfId="17" applyNumberFormat="1" applyFont="1" applyFill="1" applyBorder="1" applyAlignment="1">
      <alignment horizontal="right"/>
    </xf>
    <xf numFmtId="3" fontId="8" fillId="0" borderId="0" xfId="9" applyNumberFormat="1" applyFont="1" applyFill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1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9" fontId="16" fillId="2" borderId="1" xfId="0" applyNumberFormat="1" applyFont="1" applyFill="1" applyBorder="1" applyAlignment="1" applyProtection="1">
      <alignment horizontal="fill" vertical="top"/>
      <protection locked="0"/>
    </xf>
    <xf numFmtId="0" fontId="14" fillId="0" borderId="0" xfId="0" applyFont="1" applyAlignment="1">
      <alignment horizontal="left"/>
    </xf>
    <xf numFmtId="19" fontId="15" fillId="2" borderId="1" xfId="0" applyNumberFormat="1" applyFont="1" applyFill="1" applyBorder="1" applyAlignment="1" applyProtection="1">
      <alignment horizontal="fill" vertical="top"/>
      <protection locked="0"/>
    </xf>
    <xf numFmtId="1" fontId="7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3" fontId="7" fillId="0" borderId="9" xfId="0" applyNumberFormat="1" applyFont="1" applyBorder="1"/>
    <xf numFmtId="164" fontId="7" fillId="0" borderId="11" xfId="0" applyNumberFormat="1" applyFon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2" xfId="0" applyFont="1" applyBorder="1"/>
    <xf numFmtId="0" fontId="20" fillId="0" borderId="0" xfId="0" applyFont="1"/>
    <xf numFmtId="164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9" fontId="8" fillId="2" borderId="0" xfId="0" applyNumberFormat="1" applyFont="1" applyFill="1" applyAlignment="1" applyProtection="1">
      <alignment horizontal="fill" vertical="top"/>
      <protection locked="0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0" xfId="1" quotePrefix="1" applyFont="1"/>
    <xf numFmtId="1" fontId="8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1" applyFont="1"/>
    <xf numFmtId="164" fontId="7" fillId="0" borderId="10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0" fontId="7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3" fontId="8" fillId="3" borderId="4" xfId="0" applyNumberFormat="1" applyFont="1" applyFill="1" applyBorder="1" applyAlignment="1">
      <alignment horizontal="left"/>
    </xf>
    <xf numFmtId="1" fontId="8" fillId="3" borderId="4" xfId="0" applyNumberFormat="1" applyFont="1" applyFill="1" applyBorder="1" applyAlignment="1">
      <alignment horizontal="left"/>
    </xf>
    <xf numFmtId="3" fontId="8" fillId="0" borderId="4" xfId="0" applyNumberFormat="1" applyFont="1" applyBorder="1" applyAlignment="1">
      <alignment horizontal="left"/>
    </xf>
    <xf numFmtId="0" fontId="3" fillId="3" borderId="8" xfId="0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right"/>
    </xf>
    <xf numFmtId="0" fontId="3" fillId="0" borderId="8" xfId="0" applyFont="1" applyBorder="1" applyAlignment="1">
      <alignment horizontal="center"/>
    </xf>
    <xf numFmtId="1" fontId="8" fillId="0" borderId="0" xfId="0" applyNumberFormat="1" applyFont="1" applyAlignment="1">
      <alignment horizontal="right"/>
    </xf>
    <xf numFmtId="3" fontId="8" fillId="0" borderId="3" xfId="0" applyNumberFormat="1" applyFont="1" applyBorder="1" applyAlignment="1">
      <alignment horizontal="right"/>
    </xf>
    <xf numFmtId="1" fontId="8" fillId="3" borderId="4" xfId="0" applyNumberFormat="1" applyFont="1" applyFill="1" applyBorder="1" applyAlignment="1">
      <alignment horizontal="right" vertical="center"/>
    </xf>
    <xf numFmtId="3" fontId="8" fillId="3" borderId="3" xfId="9" applyNumberFormat="1" applyFont="1" applyFill="1" applyBorder="1" applyAlignment="1">
      <alignment horizontal="right"/>
    </xf>
    <xf numFmtId="1" fontId="8" fillId="3" borderId="4" xfId="0" applyNumberFormat="1" applyFont="1" applyFill="1" applyBorder="1" applyAlignment="1">
      <alignment horizontal="right"/>
    </xf>
    <xf numFmtId="3" fontId="8" fillId="3" borderId="3" xfId="17" applyNumberFormat="1" applyFont="1" applyFill="1" applyBorder="1" applyAlignment="1">
      <alignment horizontal="right"/>
    </xf>
    <xf numFmtId="0" fontId="9" fillId="3" borderId="8" xfId="0" applyFont="1" applyFill="1" applyBorder="1" applyAlignment="1">
      <alignment horizontal="center"/>
    </xf>
    <xf numFmtId="3" fontId="8" fillId="0" borderId="8" xfId="0" applyNumberFormat="1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3" borderId="0" xfId="0" applyFont="1" applyFill="1" applyAlignment="1">
      <alignment horizontal="right"/>
    </xf>
    <xf numFmtId="0" fontId="8" fillId="3" borderId="4" xfId="0" applyFont="1" applyFill="1" applyBorder="1" applyAlignment="1">
      <alignment horizontal="right"/>
    </xf>
    <xf numFmtId="1" fontId="7" fillId="0" borderId="11" xfId="0" applyNumberFormat="1" applyFont="1" applyBorder="1" applyAlignment="1">
      <alignment horizontal="center"/>
    </xf>
    <xf numFmtId="3" fontId="8" fillId="3" borderId="8" xfId="0" applyNumberFormat="1" applyFont="1" applyFill="1" applyBorder="1" applyAlignment="1">
      <alignment horizontal="left"/>
    </xf>
    <xf numFmtId="165" fontId="7" fillId="0" borderId="9" xfId="0" applyNumberFormat="1" applyFont="1" applyBorder="1"/>
    <xf numFmtId="165" fontId="7" fillId="0" borderId="11" xfId="0" applyNumberFormat="1" applyFont="1" applyBorder="1"/>
    <xf numFmtId="1" fontId="8" fillId="3" borderId="3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8" fillId="3" borderId="8" xfId="0" applyNumberFormat="1" applyFont="1" applyFill="1" applyBorder="1" applyAlignment="1">
      <alignment horizontal="center"/>
    </xf>
    <xf numFmtId="3" fontId="8" fillId="3" borderId="8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left"/>
    </xf>
    <xf numFmtId="3" fontId="8" fillId="0" borderId="0" xfId="0" applyNumberFormat="1" applyFont="1" applyAlignment="1">
      <alignment horizontal="left"/>
    </xf>
    <xf numFmtId="0" fontId="9" fillId="3" borderId="0" xfId="0" applyFont="1" applyFill="1" applyAlignment="1">
      <alignment horizontal="center"/>
    </xf>
    <xf numFmtId="1" fontId="7" fillId="0" borderId="12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1" fontId="8" fillId="3" borderId="13" xfId="18" applyNumberFormat="1" applyFont="1" applyFill="1" applyBorder="1" applyAlignment="1">
      <alignment horizontal="center"/>
    </xf>
    <xf numFmtId="3" fontId="8" fillId="3" borderId="3" xfId="19" applyNumberFormat="1" applyFont="1" applyFill="1" applyBorder="1" applyAlignment="1">
      <alignment horizontal="right"/>
    </xf>
    <xf numFmtId="1" fontId="8" fillId="7" borderId="15" xfId="20" applyNumberFormat="1" applyFont="1" applyFill="1" applyBorder="1" applyAlignment="1">
      <alignment horizontal="center"/>
    </xf>
    <xf numFmtId="1" fontId="8" fillId="0" borderId="16" xfId="20" applyNumberFormat="1" applyFont="1" applyFill="1" applyBorder="1" applyAlignment="1">
      <alignment horizontal="center"/>
    </xf>
    <xf numFmtId="1" fontId="8" fillId="7" borderId="16" xfId="2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3" fontId="8" fillId="3" borderId="3" xfId="20" applyNumberFormat="1" applyFont="1" applyFill="1" applyBorder="1" applyAlignment="1">
      <alignment horizontal="right"/>
    </xf>
    <xf numFmtId="1" fontId="9" fillId="0" borderId="14" xfId="20" applyNumberFormat="1" applyFont="1" applyFill="1" applyBorder="1" applyAlignment="1">
      <alignment horizontal="center"/>
    </xf>
    <xf numFmtId="3" fontId="8" fillId="3" borderId="4" xfId="21" applyNumberFormat="1" applyFont="1" applyFill="1" applyBorder="1" applyAlignment="1">
      <alignment horizontal="left"/>
    </xf>
    <xf numFmtId="1" fontId="8" fillId="3" borderId="8" xfId="18" applyNumberFormat="1" applyFont="1" applyFill="1" applyBorder="1" applyAlignment="1">
      <alignment horizontal="center"/>
    </xf>
    <xf numFmtId="166" fontId="23" fillId="7" borderId="8" xfId="20" applyNumberFormat="1" applyFont="1" applyFill="1" applyBorder="1" applyAlignment="1">
      <alignment horizontal="center"/>
    </xf>
    <xf numFmtId="3" fontId="8" fillId="3" borderId="4" xfId="21" quotePrefix="1" applyNumberFormat="1" applyFont="1" applyFill="1" applyBorder="1" applyAlignment="1">
      <alignment horizontal="left"/>
    </xf>
    <xf numFmtId="166" fontId="23" fillId="0" borderId="8" xfId="20" applyNumberFormat="1" applyFont="1" applyFill="1" applyBorder="1" applyAlignment="1">
      <alignment horizontal="center"/>
    </xf>
    <xf numFmtId="19" fontId="3" fillId="0" borderId="0" xfId="0" applyNumberFormat="1" applyFont="1" applyAlignment="1" applyProtection="1">
      <alignment horizontal="fill" vertical="top"/>
      <protection locked="0"/>
    </xf>
    <xf numFmtId="1" fontId="8" fillId="3" borderId="0" xfId="0" applyNumberFormat="1" applyFont="1" applyFill="1" applyAlignment="1">
      <alignment horizontal="right" vertical="center"/>
    </xf>
    <xf numFmtId="3" fontId="8" fillId="0" borderId="3" xfId="20" applyNumberFormat="1" applyFont="1" applyBorder="1" applyAlignment="1">
      <alignment horizontal="right"/>
    </xf>
    <xf numFmtId="3" fontId="8" fillId="3" borderId="4" xfId="0" applyNumberFormat="1" applyFont="1" applyFill="1" applyBorder="1"/>
    <xf numFmtId="3" fontId="8" fillId="3" borderId="0" xfId="0" applyNumberFormat="1" applyFont="1" applyFill="1"/>
    <xf numFmtId="3" fontId="8" fillId="3" borderId="8" xfId="0" applyNumberFormat="1" applyFont="1" applyFill="1" applyBorder="1"/>
    <xf numFmtId="3" fontId="8" fillId="3" borderId="7" xfId="0" applyNumberFormat="1" applyFont="1" applyFill="1" applyBorder="1"/>
    <xf numFmtId="0" fontId="4" fillId="0" borderId="4" xfId="0" applyFont="1" applyBorder="1"/>
    <xf numFmtId="3" fontId="8" fillId="3" borderId="4" xfId="0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8" fillId="3" borderId="8" xfId="0" applyNumberFormat="1" applyFont="1" applyFill="1" applyBorder="1" applyAlignment="1">
      <alignment vertical="center"/>
    </xf>
    <xf numFmtId="3" fontId="8" fillId="3" borderId="8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right" vertical="center"/>
    </xf>
    <xf numFmtId="1" fontId="23" fillId="3" borderId="0" xfId="0" applyNumberFormat="1" applyFont="1" applyFill="1" applyAlignment="1">
      <alignment horizontal="right" vertical="center"/>
    </xf>
    <xf numFmtId="3" fontId="23" fillId="3" borderId="0" xfId="0" applyNumberFormat="1" applyFont="1" applyFill="1" applyAlignment="1">
      <alignment horizontal="right" vertical="center"/>
    </xf>
    <xf numFmtId="1" fontId="8" fillId="7" borderId="15" xfId="2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19" fontId="3" fillId="4" borderId="0" xfId="0" applyNumberFormat="1" applyFont="1" applyFill="1" applyAlignment="1" applyProtection="1">
      <alignment horizontal="fill" vertical="center"/>
      <protection locked="0"/>
    </xf>
    <xf numFmtId="0" fontId="4" fillId="3" borderId="0" xfId="0" applyFont="1" applyFill="1" applyAlignment="1">
      <alignment vertical="center"/>
    </xf>
    <xf numFmtId="1" fontId="8" fillId="7" borderId="16" xfId="20" applyNumberFormat="1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vertical="center"/>
    </xf>
    <xf numFmtId="2" fontId="8" fillId="0" borderId="0" xfId="20" applyNumberFormat="1" applyFont="1" applyFill="1" applyBorder="1" applyAlignment="1">
      <alignment horizontal="center"/>
    </xf>
    <xf numFmtId="0" fontId="9" fillId="6" borderId="9" xfId="22" applyFont="1" applyFill="1" applyBorder="1"/>
    <xf numFmtId="0" fontId="11" fillId="6" borderId="10" xfId="22" applyFont="1" applyFill="1" applyBorder="1" applyAlignment="1">
      <alignment horizontal="center" vertical="center"/>
    </xf>
    <xf numFmtId="1" fontId="10" fillId="6" borderId="11" xfId="22" applyNumberFormat="1" applyFont="1" applyFill="1" applyBorder="1" applyAlignment="1">
      <alignment horizontal="center" vertical="center"/>
    </xf>
    <xf numFmtId="1" fontId="13" fillId="6" borderId="12" xfId="22" applyNumberFormat="1" applyFont="1" applyFill="1" applyBorder="1" applyAlignment="1">
      <alignment horizontal="center"/>
    </xf>
    <xf numFmtId="0" fontId="9" fillId="0" borderId="9" xfId="22" applyFont="1" applyBorder="1" applyAlignment="1">
      <alignment vertical="center"/>
    </xf>
    <xf numFmtId="0" fontId="10" fillId="0" borderId="10" xfId="22" applyFont="1" applyBorder="1" applyAlignment="1">
      <alignment horizontal="center" vertical="center"/>
    </xf>
    <xf numFmtId="1" fontId="10" fillId="0" borderId="5" xfId="22" applyNumberFormat="1" applyFont="1" applyBorder="1" applyAlignment="1">
      <alignment horizontal="center" vertical="center"/>
    </xf>
    <xf numFmtId="166" fontId="10" fillId="0" borderId="12" xfId="20" applyNumberFormat="1" applyFont="1" applyBorder="1" applyAlignment="1">
      <alignment horizontal="right"/>
    </xf>
    <xf numFmtId="3" fontId="8" fillId="0" borderId="11" xfId="19" applyNumberFormat="1" applyFont="1" applyFill="1" applyBorder="1" applyAlignment="1">
      <alignment horizontal="right"/>
    </xf>
    <xf numFmtId="1" fontId="10" fillId="0" borderId="10" xfId="22" applyNumberFormat="1" applyFont="1" applyBorder="1" applyAlignment="1">
      <alignment horizontal="right"/>
    </xf>
    <xf numFmtId="166" fontId="8" fillId="0" borderId="10" xfId="20" applyNumberFormat="1" applyFont="1" applyBorder="1" applyAlignment="1">
      <alignment horizontal="right"/>
    </xf>
    <xf numFmtId="3" fontId="8" fillId="0" borderId="10" xfId="19" applyNumberFormat="1" applyFont="1" applyFill="1" applyBorder="1" applyAlignment="1">
      <alignment horizontal="right"/>
    </xf>
    <xf numFmtId="1" fontId="8" fillId="0" borderId="14" xfId="20" applyNumberFormat="1" applyFont="1" applyFill="1" applyBorder="1" applyAlignment="1">
      <alignment horizontal="center"/>
    </xf>
    <xf numFmtId="0" fontId="10" fillId="0" borderId="0" xfId="22" applyFont="1" applyAlignment="1">
      <alignment vertical="center"/>
    </xf>
    <xf numFmtId="19" fontId="10" fillId="2" borderId="1" xfId="22" applyNumberFormat="1" applyFont="1" applyFill="1" applyBorder="1" applyAlignment="1" applyProtection="1">
      <alignment horizontal="fill" vertical="center"/>
      <protection locked="0"/>
    </xf>
    <xf numFmtId="166" fontId="8" fillId="5" borderId="12" xfId="20" applyNumberFormat="1" applyFont="1" applyFill="1" applyBorder="1" applyAlignment="1">
      <alignment horizontal="right"/>
    </xf>
    <xf numFmtId="3" fontId="8" fillId="5" borderId="6" xfId="19" applyNumberFormat="1" applyFont="1" applyFill="1" applyBorder="1" applyAlignment="1">
      <alignment horizontal="right"/>
    </xf>
    <xf numFmtId="166" fontId="8" fillId="0" borderId="0" xfId="20" applyNumberFormat="1" applyFont="1" applyFill="1" applyBorder="1" applyAlignment="1">
      <alignment horizontal="right"/>
    </xf>
    <xf numFmtId="3" fontId="8" fillId="0" borderId="0" xfId="19" applyNumberFormat="1" applyFont="1" applyFill="1" applyAlignment="1">
      <alignment horizontal="right"/>
    </xf>
    <xf numFmtId="0" fontId="8" fillId="0" borderId="0" xfId="22" applyFont="1"/>
    <xf numFmtId="0" fontId="8" fillId="0" borderId="0" xfId="22" applyFont="1" applyAlignment="1">
      <alignment horizontal="right"/>
    </xf>
    <xf numFmtId="0" fontId="8" fillId="0" borderId="0" xfId="22" quotePrefix="1" applyFont="1"/>
    <xf numFmtId="0" fontId="22" fillId="0" borderId="0" xfId="22" applyFont="1"/>
    <xf numFmtId="0" fontId="24" fillId="0" borderId="0" xfId="0" applyFont="1"/>
    <xf numFmtId="165" fontId="27" fillId="8" borderId="9" xfId="0" applyNumberFormat="1" applyFont="1" applyFill="1" applyBorder="1"/>
    <xf numFmtId="165" fontId="27" fillId="8" borderId="11" xfId="0" applyNumberFormat="1" applyFont="1" applyFill="1" applyBorder="1"/>
    <xf numFmtId="165" fontId="30" fillId="0" borderId="11" xfId="0" applyNumberFormat="1" applyFont="1" applyBorder="1"/>
    <xf numFmtId="0" fontId="14" fillId="0" borderId="0" xfId="23" applyFont="1"/>
    <xf numFmtId="0" fontId="15" fillId="0" borderId="0" xfId="23" applyFont="1"/>
    <xf numFmtId="1" fontId="15" fillId="0" borderId="0" xfId="23" applyNumberFormat="1" applyFont="1" applyAlignment="1">
      <alignment horizontal="center"/>
    </xf>
    <xf numFmtId="0" fontId="15" fillId="0" borderId="0" xfId="23" applyFont="1" applyAlignment="1">
      <alignment horizontal="center"/>
    </xf>
    <xf numFmtId="0" fontId="15" fillId="0" borderId="0" xfId="23" applyFont="1" applyAlignment="1">
      <alignment horizontal="right"/>
    </xf>
    <xf numFmtId="0" fontId="7" fillId="0" borderId="0" xfId="23" applyFont="1"/>
    <xf numFmtId="0" fontId="4" fillId="0" borderId="0" xfId="23" applyFont="1"/>
    <xf numFmtId="1" fontId="4" fillId="0" borderId="0" xfId="23" applyNumberFormat="1" applyFont="1" applyAlignment="1">
      <alignment horizontal="center"/>
    </xf>
    <xf numFmtId="0" fontId="4" fillId="0" borderId="0" xfId="23" applyFont="1" applyAlignment="1">
      <alignment horizontal="center"/>
    </xf>
    <xf numFmtId="0" fontId="4" fillId="0" borderId="0" xfId="23" applyFont="1" applyAlignment="1">
      <alignment horizontal="right"/>
    </xf>
    <xf numFmtId="0" fontId="7" fillId="0" borderId="2" xfId="23" applyFont="1" applyBorder="1"/>
    <xf numFmtId="0" fontId="4" fillId="0" borderId="2" xfId="23" applyFont="1" applyBorder="1"/>
    <xf numFmtId="1" fontId="4" fillId="0" borderId="2" xfId="23" applyNumberFormat="1" applyFont="1" applyBorder="1" applyAlignment="1">
      <alignment horizontal="center"/>
    </xf>
    <xf numFmtId="0" fontId="4" fillId="0" borderId="2" xfId="23" applyFont="1" applyBorder="1" applyAlignment="1">
      <alignment horizontal="center"/>
    </xf>
    <xf numFmtId="0" fontId="4" fillId="0" borderId="2" xfId="23" applyFont="1" applyBorder="1" applyAlignment="1">
      <alignment horizontal="right"/>
    </xf>
    <xf numFmtId="0" fontId="8" fillId="0" borderId="0" xfId="23" applyFont="1"/>
    <xf numFmtId="3" fontId="8" fillId="0" borderId="18" xfId="24" applyNumberFormat="1" applyFont="1" applyBorder="1" applyAlignment="1">
      <alignment horizontal="right"/>
    </xf>
    <xf numFmtId="3" fontId="8" fillId="0" borderId="2" xfId="24" applyNumberFormat="1" applyFont="1" applyBorder="1" applyAlignment="1">
      <alignment horizontal="right"/>
    </xf>
    <xf numFmtId="167" fontId="8" fillId="0" borderId="2" xfId="24" applyNumberFormat="1" applyFont="1" applyBorder="1" applyAlignment="1">
      <alignment horizontal="right"/>
    </xf>
    <xf numFmtId="0" fontId="8" fillId="0" borderId="2" xfId="24" applyFont="1" applyBorder="1" applyAlignment="1">
      <alignment horizontal="center"/>
    </xf>
    <xf numFmtId="0" fontId="8" fillId="0" borderId="19" xfId="24" applyFont="1" applyBorder="1" applyAlignment="1">
      <alignment horizontal="center"/>
    </xf>
    <xf numFmtId="168" fontId="8" fillId="0" borderId="2" xfId="24" applyNumberFormat="1" applyFont="1" applyBorder="1" applyAlignment="1">
      <alignment horizontal="right"/>
    </xf>
    <xf numFmtId="3" fontId="8" fillId="0" borderId="19" xfId="24" applyNumberFormat="1" applyFont="1" applyBorder="1" applyAlignment="1">
      <alignment horizontal="right"/>
    </xf>
    <xf numFmtId="168" fontId="8" fillId="0" borderId="19" xfId="24" applyNumberFormat="1" applyFont="1" applyBorder="1" applyAlignment="1">
      <alignment horizontal="right"/>
    </xf>
    <xf numFmtId="168" fontId="8" fillId="0" borderId="0" xfId="24" applyNumberFormat="1" applyFont="1" applyAlignment="1">
      <alignment horizontal="right"/>
    </xf>
    <xf numFmtId="0" fontId="8" fillId="0" borderId="0" xfId="24" applyFont="1" applyAlignment="1">
      <alignment horizontal="right"/>
    </xf>
    <xf numFmtId="3" fontId="9" fillId="0" borderId="4" xfId="24" applyNumberFormat="1" applyFont="1" applyBorder="1" applyAlignment="1">
      <alignment horizontal="left"/>
    </xf>
    <xf numFmtId="3" fontId="8" fillId="0" borderId="0" xfId="24" applyNumberFormat="1" applyFont="1" applyAlignment="1">
      <alignment horizontal="left"/>
    </xf>
    <xf numFmtId="3" fontId="8" fillId="0" borderId="0" xfId="24" applyNumberFormat="1" applyFont="1" applyAlignment="1">
      <alignment horizontal="center"/>
    </xf>
    <xf numFmtId="3" fontId="8" fillId="0" borderId="0" xfId="24" applyNumberFormat="1" applyFont="1" applyAlignment="1">
      <alignment horizontal="right"/>
    </xf>
    <xf numFmtId="3" fontId="8" fillId="0" borderId="3" xfId="24" applyNumberFormat="1" applyFont="1" applyBorder="1" applyAlignment="1">
      <alignment horizontal="right"/>
    </xf>
    <xf numFmtId="3" fontId="8" fillId="0" borderId="0" xfId="24" applyNumberFormat="1" applyFont="1"/>
    <xf numFmtId="0" fontId="8" fillId="0" borderId="3" xfId="24" applyFont="1" applyBorder="1" applyAlignment="1">
      <alignment horizontal="right"/>
    </xf>
    <xf numFmtId="0" fontId="8" fillId="0" borderId="0" xfId="24" applyFont="1"/>
    <xf numFmtId="3" fontId="31" fillId="0" borderId="3" xfId="24" applyNumberFormat="1" applyFont="1" applyBorder="1" applyAlignment="1">
      <alignment horizontal="right"/>
    </xf>
    <xf numFmtId="3" fontId="31" fillId="0" borderId="0" xfId="24" applyNumberFormat="1" applyFont="1"/>
    <xf numFmtId="3" fontId="31" fillId="0" borderId="3" xfId="24" applyNumberFormat="1" applyFont="1" applyBorder="1"/>
    <xf numFmtId="19" fontId="8" fillId="2" borderId="1" xfId="24" applyNumberFormat="1" applyFont="1" applyFill="1" applyBorder="1" applyAlignment="1" applyProtection="1">
      <alignment horizontal="fill" vertical="top"/>
      <protection locked="0"/>
    </xf>
    <xf numFmtId="3" fontId="9" fillId="0" borderId="4" xfId="24" applyNumberFormat="1" applyFont="1" applyBorder="1"/>
    <xf numFmtId="3" fontId="8" fillId="0" borderId="4" xfId="24" applyNumberFormat="1" applyFont="1" applyBorder="1" applyAlignment="1">
      <alignment horizontal="right"/>
    </xf>
    <xf numFmtId="3" fontId="8" fillId="0" borderId="4" xfId="24" applyNumberFormat="1" applyFont="1" applyBorder="1" applyAlignment="1">
      <alignment horizontal="left"/>
    </xf>
    <xf numFmtId="3" fontId="8" fillId="0" borderId="20" xfId="24" applyNumberFormat="1" applyFont="1" applyBorder="1"/>
    <xf numFmtId="3" fontId="8" fillId="0" borderId="5" xfId="24" applyNumberFormat="1" applyFont="1" applyBorder="1" applyAlignment="1">
      <alignment horizontal="right"/>
    </xf>
    <xf numFmtId="167" fontId="8" fillId="0" borderId="5" xfId="24" applyNumberFormat="1" applyFont="1" applyBorder="1" applyAlignment="1">
      <alignment horizontal="right"/>
    </xf>
    <xf numFmtId="0" fontId="8" fillId="0" borderId="5" xfId="24" applyFont="1" applyBorder="1" applyAlignment="1">
      <alignment horizontal="center"/>
    </xf>
    <xf numFmtId="0" fontId="8" fillId="0" borderId="6" xfId="24" applyFont="1" applyBorder="1" applyAlignment="1">
      <alignment horizontal="center"/>
    </xf>
    <xf numFmtId="168" fontId="8" fillId="0" borderId="5" xfId="24" applyNumberFormat="1" applyFont="1" applyBorder="1"/>
    <xf numFmtId="3" fontId="8" fillId="0" borderId="6" xfId="24" applyNumberFormat="1" applyFont="1" applyBorder="1" applyAlignment="1">
      <alignment horizontal="right"/>
    </xf>
    <xf numFmtId="168" fontId="8" fillId="0" borderId="6" xfId="24" applyNumberFormat="1" applyFont="1" applyBorder="1"/>
    <xf numFmtId="168" fontId="8" fillId="0" borderId="0" xfId="24" applyNumberFormat="1" applyFont="1"/>
    <xf numFmtId="3" fontId="9" fillId="0" borderId="20" xfId="24" applyNumberFormat="1" applyFont="1" applyBorder="1"/>
    <xf numFmtId="164" fontId="9" fillId="0" borderId="0" xfId="24" applyNumberFormat="1" applyFont="1"/>
    <xf numFmtId="0" fontId="9" fillId="0" borderId="0" xfId="24" applyFont="1"/>
    <xf numFmtId="19" fontId="9" fillId="2" borderId="1" xfId="24" applyNumberFormat="1" applyFont="1" applyFill="1" applyBorder="1" applyAlignment="1" applyProtection="1">
      <alignment horizontal="fill" vertical="top"/>
      <protection locked="0"/>
    </xf>
    <xf numFmtId="3" fontId="9" fillId="0" borderId="0" xfId="24" applyNumberFormat="1" applyFont="1"/>
    <xf numFmtId="164" fontId="9" fillId="0" borderId="0" xfId="24" applyNumberFormat="1" applyFont="1" applyAlignment="1">
      <alignment horizontal="right"/>
    </xf>
    <xf numFmtId="0" fontId="10" fillId="0" borderId="9" xfId="24" applyFont="1" applyBorder="1" applyAlignment="1">
      <alignment vertical="center"/>
    </xf>
    <xf numFmtId="0" fontId="10" fillId="0" borderId="10" xfId="24" applyFont="1" applyBorder="1" applyAlignment="1">
      <alignment horizontal="center" vertical="center"/>
    </xf>
    <xf numFmtId="1" fontId="10" fillId="0" borderId="10" xfId="24" applyNumberFormat="1" applyFont="1" applyBorder="1" applyAlignment="1">
      <alignment horizontal="center" vertical="center"/>
    </xf>
    <xf numFmtId="1" fontId="10" fillId="0" borderId="11" xfId="24" applyNumberFormat="1" applyFont="1" applyBorder="1" applyAlignment="1">
      <alignment horizontal="center" vertical="center"/>
    </xf>
    <xf numFmtId="1" fontId="10" fillId="0" borderId="2" xfId="24" applyNumberFormat="1" applyFont="1" applyBorder="1" applyAlignment="1">
      <alignment horizontal="right" vertical="center"/>
    </xf>
    <xf numFmtId="3" fontId="10" fillId="0" borderId="19" xfId="23" applyNumberFormat="1" applyFont="1" applyBorder="1" applyAlignment="1">
      <alignment horizontal="right" vertical="center"/>
    </xf>
    <xf numFmtId="1" fontId="10" fillId="0" borderId="10" xfId="24" applyNumberFormat="1" applyFont="1" applyBorder="1" applyAlignment="1">
      <alignment horizontal="right" vertical="center"/>
    </xf>
    <xf numFmtId="1" fontId="10" fillId="0" borderId="10" xfId="23" applyNumberFormat="1" applyFont="1" applyBorder="1" applyAlignment="1">
      <alignment horizontal="right" vertical="center"/>
    </xf>
    <xf numFmtId="1" fontId="10" fillId="0" borderId="4" xfId="24" applyNumberFormat="1" applyFont="1" applyBorder="1" applyAlignment="1">
      <alignment horizontal="right" vertical="center"/>
    </xf>
    <xf numFmtId="0" fontId="10" fillId="0" borderId="0" xfId="24" applyFont="1" applyAlignment="1">
      <alignment vertical="center"/>
    </xf>
    <xf numFmtId="19" fontId="10" fillId="2" borderId="1" xfId="24" applyNumberFormat="1" applyFont="1" applyFill="1" applyBorder="1" applyAlignment="1" applyProtection="1">
      <alignment horizontal="fill" vertical="center"/>
      <protection locked="0"/>
    </xf>
    <xf numFmtId="1" fontId="10" fillId="0" borderId="11" xfId="24" applyNumberFormat="1" applyFont="1" applyBorder="1" applyAlignment="1">
      <alignment horizontal="right" vertical="center"/>
    </xf>
    <xf numFmtId="1" fontId="10" fillId="0" borderId="5" xfId="24" applyNumberFormat="1" applyFont="1" applyBorder="1" applyAlignment="1">
      <alignment horizontal="right" vertical="center"/>
    </xf>
    <xf numFmtId="0" fontId="11" fillId="0" borderId="9" xfId="24" applyFont="1" applyBorder="1" applyAlignment="1">
      <alignment vertical="center"/>
    </xf>
    <xf numFmtId="0" fontId="11" fillId="0" borderId="10" xfId="24" applyFont="1" applyBorder="1" applyAlignment="1">
      <alignment horizontal="center" vertical="center"/>
    </xf>
    <xf numFmtId="1" fontId="11" fillId="0" borderId="10" xfId="24" applyNumberFormat="1" applyFont="1" applyBorder="1" applyAlignment="1">
      <alignment vertical="center"/>
    </xf>
    <xf numFmtId="1" fontId="11" fillId="0" borderId="11" xfId="24" applyNumberFormat="1" applyFont="1" applyBorder="1" applyAlignment="1">
      <alignment vertical="center"/>
    </xf>
    <xf numFmtId="1" fontId="11" fillId="0" borderId="10" xfId="24" applyNumberFormat="1" applyFont="1" applyBorder="1" applyAlignment="1">
      <alignment horizontal="right" vertical="center"/>
    </xf>
    <xf numFmtId="1" fontId="11" fillId="0" borderId="11" xfId="24" applyNumberFormat="1" applyFont="1" applyBorder="1" applyAlignment="1">
      <alignment horizontal="right" vertical="center"/>
    </xf>
    <xf numFmtId="1" fontId="11" fillId="0" borderId="4" xfId="24" applyNumberFormat="1" applyFont="1" applyBorder="1" applyAlignment="1">
      <alignment horizontal="right" vertical="center"/>
    </xf>
    <xf numFmtId="0" fontId="11" fillId="0" borderId="0" xfId="24" applyFont="1" applyAlignment="1">
      <alignment vertical="center"/>
    </xf>
    <xf numFmtId="19" fontId="11" fillId="2" borderId="1" xfId="24" applyNumberFormat="1" applyFont="1" applyFill="1" applyBorder="1" applyAlignment="1" applyProtection="1">
      <alignment horizontal="fill" vertical="center"/>
      <protection locked="0"/>
    </xf>
    <xf numFmtId="0" fontId="8" fillId="0" borderId="0" xfId="24" applyFont="1" applyAlignment="1">
      <alignment vertical="center"/>
    </xf>
    <xf numFmtId="0" fontId="8" fillId="0" borderId="0" xfId="24" applyFont="1" applyAlignment="1">
      <alignment horizontal="center" vertical="center"/>
    </xf>
    <xf numFmtId="1" fontId="8" fillId="0" borderId="0" xfId="24" applyNumberFormat="1" applyFont="1" applyAlignment="1">
      <alignment vertical="center"/>
    </xf>
    <xf numFmtId="1" fontId="8" fillId="0" borderId="0" xfId="24" applyNumberFormat="1" applyFont="1" applyAlignment="1">
      <alignment horizontal="right" vertical="center"/>
    </xf>
    <xf numFmtId="19" fontId="8" fillId="2" borderId="1" xfId="24" applyNumberFormat="1" applyFont="1" applyFill="1" applyBorder="1" applyAlignment="1" applyProtection="1">
      <alignment horizontal="fill" vertical="center"/>
      <protection locked="0"/>
    </xf>
    <xf numFmtId="1" fontId="10" fillId="0" borderId="10" xfId="24" applyNumberFormat="1" applyFont="1" applyBorder="1" applyAlignment="1">
      <alignment vertical="center"/>
    </xf>
    <xf numFmtId="1" fontId="10" fillId="0" borderId="11" xfId="24" applyNumberFormat="1" applyFont="1" applyBorder="1" applyAlignment="1">
      <alignment vertical="center"/>
    </xf>
    <xf numFmtId="0" fontId="8" fillId="0" borderId="0" xfId="24" applyFont="1" applyAlignment="1">
      <alignment horizontal="center"/>
    </xf>
    <xf numFmtId="1" fontId="8" fillId="0" borderId="0" xfId="24" applyNumberFormat="1" applyFont="1"/>
    <xf numFmtId="1" fontId="8" fillId="0" borderId="0" xfId="24" applyNumberFormat="1" applyFont="1" applyAlignment="1">
      <alignment horizontal="right"/>
    </xf>
    <xf numFmtId="0" fontId="9" fillId="0" borderId="0" xfId="24" applyFont="1" applyAlignment="1">
      <alignment horizontal="left"/>
    </xf>
    <xf numFmtId="0" fontId="9" fillId="0" borderId="18" xfId="23" applyFont="1" applyBorder="1"/>
    <xf numFmtId="0" fontId="9" fillId="0" borderId="2" xfId="23" applyFont="1" applyBorder="1"/>
    <xf numFmtId="0" fontId="9" fillId="0" borderId="2" xfId="23" applyFont="1" applyBorder="1" applyAlignment="1">
      <alignment horizontal="center"/>
    </xf>
    <xf numFmtId="0" fontId="9" fillId="0" borderId="19" xfId="23" applyFont="1" applyBorder="1" applyAlignment="1">
      <alignment horizontal="center"/>
    </xf>
    <xf numFmtId="0" fontId="9" fillId="0" borderId="0" xfId="23" applyFont="1" applyAlignment="1">
      <alignment horizontal="center" wrapText="1"/>
    </xf>
    <xf numFmtId="0" fontId="9" fillId="0" borderId="18" xfId="23" applyFont="1" applyBorder="1" applyAlignment="1">
      <alignment horizontal="center"/>
    </xf>
    <xf numFmtId="0" fontId="9" fillId="0" borderId="0" xfId="23" applyFont="1" applyAlignment="1">
      <alignment horizontal="center"/>
    </xf>
    <xf numFmtId="0" fontId="8" fillId="0" borderId="4" xfId="23" applyFont="1" applyBorder="1"/>
    <xf numFmtId="1" fontId="8" fillId="0" borderId="0" xfId="24" applyNumberFormat="1" applyFont="1" applyAlignment="1">
      <alignment horizontal="center"/>
    </xf>
    <xf numFmtId="0" fontId="8" fillId="0" borderId="3" xfId="24" applyFont="1" applyBorder="1" applyAlignment="1">
      <alignment horizontal="center"/>
    </xf>
    <xf numFmtId="1" fontId="8" fillId="0" borderId="0" xfId="23" applyNumberFormat="1" applyFont="1" applyAlignment="1">
      <alignment horizontal="right"/>
    </xf>
    <xf numFmtId="3" fontId="8" fillId="0" borderId="0" xfId="25" applyNumberFormat="1" applyFont="1" applyAlignment="1">
      <alignment horizontal="right"/>
    </xf>
    <xf numFmtId="1" fontId="8" fillId="0" borderId="4" xfId="23" applyNumberFormat="1" applyFont="1" applyBorder="1" applyAlignment="1">
      <alignment horizontal="right"/>
    </xf>
    <xf numFmtId="3" fontId="8" fillId="0" borderId="3" xfId="25" applyNumberFormat="1" applyFont="1" applyBorder="1" applyAlignment="1">
      <alignment horizontal="right"/>
    </xf>
    <xf numFmtId="0" fontId="8" fillId="0" borderId="20" xfId="23" applyFont="1" applyBorder="1"/>
    <xf numFmtId="0" fontId="8" fillId="0" borderId="5" xfId="23" applyFont="1" applyBorder="1"/>
    <xf numFmtId="1" fontId="8" fillId="0" borderId="5" xfId="24" applyNumberFormat="1" applyFont="1" applyBorder="1" applyAlignment="1">
      <alignment horizontal="center"/>
    </xf>
    <xf numFmtId="0" fontId="8" fillId="0" borderId="5" xfId="24" applyFont="1" applyBorder="1"/>
    <xf numFmtId="1" fontId="8" fillId="0" borderId="5" xfId="23" applyNumberFormat="1" applyFont="1" applyBorder="1" applyAlignment="1">
      <alignment horizontal="right"/>
    </xf>
    <xf numFmtId="3" fontId="8" fillId="0" borderId="5" xfId="23" applyNumberFormat="1" applyFont="1" applyBorder="1" applyAlignment="1">
      <alignment horizontal="right"/>
    </xf>
    <xf numFmtId="1" fontId="8" fillId="0" borderId="20" xfId="23" applyNumberFormat="1" applyFont="1" applyBorder="1" applyAlignment="1">
      <alignment horizontal="right"/>
    </xf>
    <xf numFmtId="3" fontId="8" fillId="0" borderId="6" xfId="23" applyNumberFormat="1" applyFont="1" applyBorder="1" applyAlignment="1">
      <alignment horizontal="right"/>
    </xf>
    <xf numFmtId="0" fontId="9" fillId="0" borderId="20" xfId="23" applyFont="1" applyBorder="1"/>
    <xf numFmtId="164" fontId="8" fillId="0" borderId="5" xfId="23" applyNumberFormat="1" applyFont="1" applyBorder="1"/>
    <xf numFmtId="1" fontId="9" fillId="0" borderId="5" xfId="24" applyNumberFormat="1" applyFont="1" applyBorder="1" applyAlignment="1">
      <alignment horizontal="center"/>
    </xf>
    <xf numFmtId="5" fontId="9" fillId="0" borderId="20" xfId="24" applyNumberFormat="1" applyFont="1" applyBorder="1"/>
    <xf numFmtId="5" fontId="9" fillId="0" borderId="11" xfId="24" applyNumberFormat="1" applyFont="1" applyBorder="1"/>
    <xf numFmtId="165" fontId="9" fillId="0" borderId="0" xfId="24" applyNumberFormat="1" applyFont="1"/>
    <xf numFmtId="165" fontId="9" fillId="0" borderId="0" xfId="24" applyNumberFormat="1" applyFont="1" applyAlignment="1">
      <alignment horizontal="right"/>
    </xf>
    <xf numFmtId="0" fontId="8" fillId="0" borderId="0" xfId="23" applyFont="1" applyAlignment="1">
      <alignment horizontal="right"/>
    </xf>
    <xf numFmtId="165" fontId="9" fillId="0" borderId="0" xfId="24" applyNumberFormat="1" applyFont="1" applyAlignment="1">
      <alignment horizontal="centerContinuous"/>
    </xf>
    <xf numFmtId="3" fontId="9" fillId="0" borderId="0" xfId="24" applyNumberFormat="1" applyFont="1" applyAlignment="1">
      <alignment horizontal="centerContinuous"/>
    </xf>
    <xf numFmtId="0" fontId="33" fillId="0" borderId="0" xfId="24" applyFont="1"/>
    <xf numFmtId="0" fontId="33" fillId="0" borderId="0" xfId="24" applyFont="1" applyAlignment="1">
      <alignment horizontal="right"/>
    </xf>
    <xf numFmtId="19" fontId="34" fillId="2" borderId="1" xfId="24" applyNumberFormat="1" applyFont="1" applyFill="1" applyBorder="1" applyAlignment="1" applyProtection="1">
      <alignment horizontal="fill" vertical="top"/>
      <protection locked="0"/>
    </xf>
    <xf numFmtId="3" fontId="8" fillId="0" borderId="3" xfId="23" applyNumberFormat="1" applyFont="1" applyBorder="1" applyAlignment="1">
      <alignment horizontal="right"/>
    </xf>
    <xf numFmtId="3" fontId="8" fillId="0" borderId="3" xfId="24" applyNumberFormat="1" applyFont="1" applyBorder="1"/>
    <xf numFmtId="164" fontId="35" fillId="0" borderId="6" xfId="24" applyNumberFormat="1" applyFont="1" applyBorder="1" applyAlignment="1">
      <alignment horizontal="right"/>
    </xf>
    <xf numFmtId="164" fontId="35" fillId="0" borderId="20" xfId="24" applyNumberFormat="1" applyFont="1" applyBorder="1"/>
    <xf numFmtId="164" fontId="35" fillId="0" borderId="6" xfId="24" applyNumberFormat="1" applyFont="1" applyBorder="1"/>
    <xf numFmtId="3" fontId="8" fillId="0" borderId="0" xfId="0" applyNumberFormat="1" applyFont="1" applyAlignment="1">
      <alignment horizontal="right"/>
    </xf>
    <xf numFmtId="1" fontId="23" fillId="3" borderId="4" xfId="0" applyNumberFormat="1" applyFont="1" applyFill="1" applyBorder="1" applyAlignment="1">
      <alignment horizontal="right" vertical="center"/>
    </xf>
    <xf numFmtId="3" fontId="23" fillId="3" borderId="3" xfId="0" applyNumberFormat="1" applyFont="1" applyFill="1" applyBorder="1" applyAlignment="1">
      <alignment horizontal="right" vertical="center"/>
    </xf>
    <xf numFmtId="1" fontId="8" fillId="0" borderId="4" xfId="0" applyNumberFormat="1" applyFont="1" applyBorder="1" applyAlignment="1">
      <alignment horizontal="right"/>
    </xf>
    <xf numFmtId="1" fontId="8" fillId="3" borderId="20" xfId="0" applyNumberFormat="1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7" fillId="8" borderId="9" xfId="0" applyFont="1" applyFill="1" applyBorder="1" applyAlignment="1">
      <alignment horizontal="center"/>
    </xf>
    <xf numFmtId="0" fontId="27" fillId="8" borderId="10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9" xfId="23" applyFont="1" applyBorder="1" applyAlignment="1">
      <alignment horizontal="center"/>
    </xf>
    <xf numFmtId="0" fontId="9" fillId="0" borderId="11" xfId="23" applyFont="1" applyBorder="1" applyAlignment="1">
      <alignment horizontal="center"/>
    </xf>
    <xf numFmtId="0" fontId="8" fillId="0" borderId="4" xfId="23" applyFont="1" applyBorder="1" applyAlignment="1">
      <alignment horizontal="left"/>
    </xf>
    <xf numFmtId="0" fontId="8" fillId="0" borderId="0" xfId="23" applyFont="1" applyAlignment="1">
      <alignment horizontal="left"/>
    </xf>
    <xf numFmtId="0" fontId="8" fillId="0" borderId="3" xfId="23" applyFont="1" applyBorder="1" applyAlignment="1">
      <alignment horizontal="left"/>
    </xf>
    <xf numFmtId="0" fontId="9" fillId="0" borderId="10" xfId="23" applyFont="1" applyBorder="1" applyAlignment="1">
      <alignment horizontal="center"/>
    </xf>
    <xf numFmtId="5" fontId="9" fillId="0" borderId="5" xfId="24" applyNumberFormat="1" applyFont="1" applyBorder="1" applyAlignment="1">
      <alignment horizontal="right"/>
    </xf>
    <xf numFmtId="5" fontId="9" fillId="0" borderId="6" xfId="24" applyNumberFormat="1" applyFont="1" applyBorder="1" applyAlignment="1">
      <alignment horizontal="right"/>
    </xf>
    <xf numFmtId="164" fontId="9" fillId="0" borderId="5" xfId="24" applyNumberFormat="1" applyFont="1" applyBorder="1" applyAlignment="1">
      <alignment horizontal="right"/>
    </xf>
    <xf numFmtId="0" fontId="9" fillId="0" borderId="5" xfId="24" applyFont="1" applyBorder="1" applyAlignment="1">
      <alignment horizontal="right"/>
    </xf>
  </cellXfs>
  <cellStyles count="26">
    <cellStyle name="Comma" xfId="17" builtinId="3"/>
    <cellStyle name="Comma 2" xfId="20" xr:uid="{17984F5D-7112-4A2E-976C-C2447975620D}"/>
    <cellStyle name="Normal" xfId="0" builtinId="0"/>
    <cellStyle name="Normal 10" xfId="11" xr:uid="{00000000-0005-0000-0000-000002000000}"/>
    <cellStyle name="Normal 11" xfId="12" xr:uid="{00000000-0005-0000-0000-000003000000}"/>
    <cellStyle name="Normal 12" xfId="13" xr:uid="{00000000-0005-0000-0000-000004000000}"/>
    <cellStyle name="Normal 13" xfId="14" xr:uid="{00000000-0005-0000-0000-000005000000}"/>
    <cellStyle name="Normal 14" xfId="15" xr:uid="{00000000-0005-0000-0000-000006000000}"/>
    <cellStyle name="Normal 15" xfId="16" xr:uid="{00000000-0005-0000-0000-000007000000}"/>
    <cellStyle name="Normal 16" xfId="25" xr:uid="{217B2556-A5E4-4052-A41A-C7402F143EF2}"/>
    <cellStyle name="Normal 2" xfId="3" xr:uid="{00000000-0005-0000-0000-000008000000}"/>
    <cellStyle name="Normal 2 2" xfId="23" xr:uid="{D5334EA1-A005-4D9B-8A78-E6064672A9EC}"/>
    <cellStyle name="Normal 3" xfId="4" xr:uid="{00000000-0005-0000-0000-000009000000}"/>
    <cellStyle name="Normal 3 2" xfId="21" xr:uid="{D5EC4504-7BB6-4D80-9617-BE3CFA53CC90}"/>
    <cellStyle name="Normal 4" xfId="2" xr:uid="{00000000-0005-0000-0000-00000A000000}"/>
    <cellStyle name="Normal 4 2" xfId="5" xr:uid="{00000000-0005-0000-0000-00000B000000}"/>
    <cellStyle name="Normal 5" xfId="6" xr:uid="{00000000-0005-0000-0000-00000C000000}"/>
    <cellStyle name="Normal 6" xfId="7" xr:uid="{00000000-0005-0000-0000-00000D000000}"/>
    <cellStyle name="Normal 7" xfId="8" xr:uid="{00000000-0005-0000-0000-00000E000000}"/>
    <cellStyle name="Normal 7 2" xfId="18" xr:uid="{E7BEB228-CAEC-4339-92C0-4EE5E3979978}"/>
    <cellStyle name="Normal 8" xfId="9" xr:uid="{00000000-0005-0000-0000-00000F000000}"/>
    <cellStyle name="Normal 8 2" xfId="19" xr:uid="{FF18A7DB-D1E0-4CDC-9D8A-9145E021DBB5}"/>
    <cellStyle name="Normal 9" xfId="10" xr:uid="{00000000-0005-0000-0000-000010000000}"/>
    <cellStyle name="Normal_CI 1-1" xfId="1" xr:uid="{00000000-0005-0000-0000-000011000000}"/>
    <cellStyle name="Normal_CI 1-1 2" xfId="22" xr:uid="{02752D6D-D00A-44F8-929C-E121A105FE0D}"/>
    <cellStyle name="Normal_CI 1-1 2 2" xfId="24" xr:uid="{BF462A5C-98E0-4F84-BAF6-CE543E504BA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mith, Meaghan" id="{B2547D9C-6EBF-4DA6-9D70-42D0545531F2}" userId="Smith, Meaghan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1" dT="2020-08-03T22:58:52.46" personId="{B2547D9C-6EBF-4DA6-9D70-42D0545531F2}" id="{7BBCE01B-6B8C-4343-9E17-D7B85B0D0E8E}">
    <text>Clarify how 2018/19 approval fits with this request</text>
  </threadedComment>
  <threadedComment ref="H11" dT="2020-08-03T23:14:10.83" personId="{B2547D9C-6EBF-4DA6-9D70-42D0545531F2}" id="{34F4EBA8-F7A9-424D-A88B-C31AFAF5AD11}" parentId="{7BBCE01B-6B8C-4343-9E17-D7B85B0D0E8E}">
    <text>confirmed--$11.4M of this campus-I request is accounted for in 2018/19 approval.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91"/>
  <sheetViews>
    <sheetView showGridLines="0" tabSelected="1" zoomScale="90" zoomScaleNormal="90" zoomScaleSheetLayoutView="84" workbookViewId="0"/>
  </sheetViews>
  <sheetFormatPr defaultColWidth="9.140625" defaultRowHeight="14.1" customHeight="1"/>
  <cols>
    <col min="1" max="1" width="9.28515625" style="8" customWidth="1"/>
    <col min="2" max="2" width="46.7109375" style="8" customWidth="1"/>
    <col min="3" max="3" width="11.28515625" style="9" customWidth="1"/>
    <col min="4" max="4" width="6.7109375" style="8" customWidth="1"/>
    <col min="5" max="5" width="13.42578125" style="6" customWidth="1"/>
    <col min="6" max="6" width="8.85546875" style="8" customWidth="1"/>
    <col min="7" max="7" width="13.85546875" style="8" customWidth="1"/>
    <col min="8" max="8" width="8.85546875" style="1" customWidth="1"/>
    <col min="9" max="9" width="13.85546875" style="8" customWidth="1"/>
    <col min="10" max="10" width="8.85546875" style="1" customWidth="1"/>
    <col min="11" max="11" width="13.85546875" style="8" customWidth="1"/>
    <col min="12" max="12" width="8.85546875" style="1" customWidth="1"/>
    <col min="13" max="13" width="13.85546875" style="8" customWidth="1"/>
    <col min="14" max="14" width="8.85546875" style="8" customWidth="1"/>
    <col min="15" max="15" width="13.85546875" style="8" customWidth="1"/>
    <col min="16" max="16384" width="9.140625" style="8"/>
  </cols>
  <sheetData>
    <row r="1" spans="1:97" s="48" customFormat="1" ht="23.25">
      <c r="A1" s="47" t="s">
        <v>136</v>
      </c>
      <c r="C1" s="49"/>
      <c r="E1" s="50"/>
      <c r="H1" s="51"/>
      <c r="J1" s="51"/>
      <c r="L1" s="51"/>
    </row>
    <row r="2" spans="1:97" s="48" customFormat="1" ht="23.25">
      <c r="A2" s="47" t="s">
        <v>0</v>
      </c>
      <c r="C2" s="49"/>
      <c r="E2" s="50"/>
      <c r="H2" s="51"/>
      <c r="J2" s="51"/>
      <c r="L2" s="51"/>
    </row>
    <row r="3" spans="1:97" ht="18" customHeight="1">
      <c r="A3" s="41"/>
    </row>
    <row r="4" spans="1:97" ht="18" customHeight="1">
      <c r="A4" s="40"/>
      <c r="B4" s="12"/>
      <c r="C4" s="13"/>
      <c r="D4" s="12"/>
      <c r="E4" s="14"/>
      <c r="F4" s="12"/>
      <c r="G4" s="12"/>
      <c r="H4" s="15"/>
      <c r="I4" s="12"/>
      <c r="J4" s="15"/>
      <c r="K4" s="12"/>
      <c r="L4" s="15"/>
      <c r="M4" s="12"/>
      <c r="N4" s="12"/>
      <c r="O4" s="12"/>
    </row>
    <row r="5" spans="1:97" s="42" customFormat="1" ht="20.25">
      <c r="A5" s="53" t="s">
        <v>1</v>
      </c>
      <c r="B5" s="45"/>
      <c r="C5" s="44"/>
      <c r="D5" s="45"/>
      <c r="E5" s="45"/>
      <c r="F5" s="45"/>
      <c r="G5" s="45"/>
      <c r="H5" s="43"/>
      <c r="J5" s="43"/>
      <c r="L5" s="43"/>
    </row>
    <row r="6" spans="1:97" s="46" customFormat="1" ht="39" customHeight="1">
      <c r="A6" s="311" t="s">
        <v>2</v>
      </c>
      <c r="B6" s="312"/>
      <c r="C6" s="55" t="s">
        <v>3</v>
      </c>
      <c r="D6" s="56" t="s">
        <v>4</v>
      </c>
      <c r="E6" s="55" t="s">
        <v>5</v>
      </c>
      <c r="F6" s="313" t="s">
        <v>7</v>
      </c>
      <c r="G6" s="314"/>
      <c r="H6" s="311" t="s">
        <v>8</v>
      </c>
      <c r="I6" s="310"/>
      <c r="J6" s="309" t="s">
        <v>9</v>
      </c>
      <c r="K6" s="309"/>
      <c r="L6" s="311" t="s">
        <v>10</v>
      </c>
      <c r="M6" s="310"/>
      <c r="N6" s="309" t="s">
        <v>138</v>
      </c>
      <c r="O6" s="310"/>
    </row>
    <row r="7" spans="1:97" s="11" customFormat="1" ht="17.25" customHeight="1">
      <c r="A7" s="76"/>
      <c r="B7" s="26"/>
      <c r="C7" s="97"/>
      <c r="D7" s="98"/>
      <c r="E7" s="98"/>
      <c r="F7" s="80"/>
      <c r="G7" s="27"/>
      <c r="H7" s="80"/>
      <c r="I7" s="27"/>
      <c r="J7" s="80"/>
      <c r="K7" s="27"/>
      <c r="L7" s="80"/>
      <c r="M7" s="27"/>
      <c r="N7" s="80"/>
      <c r="O7" s="27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</row>
    <row r="8" spans="1:97" ht="9.9499999999999993" customHeight="1">
      <c r="A8" s="78"/>
      <c r="B8" s="30"/>
      <c r="C8" s="100"/>
      <c r="D8" s="101"/>
      <c r="E8" s="101"/>
      <c r="F8" s="82"/>
      <c r="G8" s="83"/>
      <c r="H8" s="82"/>
      <c r="I8" s="83"/>
      <c r="J8" s="82"/>
      <c r="K8" s="83"/>
      <c r="L8" s="82"/>
      <c r="M8" s="83"/>
      <c r="N8" s="82"/>
      <c r="O8" s="83"/>
      <c r="CS8" s="21"/>
    </row>
    <row r="9" spans="1:97" s="11" customFormat="1" ht="17.45" customHeight="1">
      <c r="A9" s="77"/>
      <c r="B9" s="26"/>
      <c r="C9" s="97"/>
      <c r="D9" s="99"/>
      <c r="E9" s="99"/>
      <c r="F9" s="80"/>
      <c r="G9" s="27"/>
      <c r="H9" s="80"/>
      <c r="I9" s="27"/>
      <c r="J9" s="80"/>
      <c r="K9" s="27"/>
      <c r="L9" s="80"/>
      <c r="M9" s="27"/>
      <c r="N9" s="80"/>
      <c r="O9" s="27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</row>
    <row r="10" spans="1:97" ht="9.9499999999999993" customHeight="1">
      <c r="A10" s="78"/>
      <c r="B10" s="30"/>
      <c r="C10" s="100"/>
      <c r="D10" s="101"/>
      <c r="E10" s="101"/>
      <c r="F10" s="82"/>
      <c r="G10" s="83"/>
      <c r="H10" s="82"/>
      <c r="I10" s="83"/>
      <c r="J10" s="82"/>
      <c r="K10" s="83"/>
      <c r="L10" s="82"/>
      <c r="M10" s="83"/>
      <c r="N10" s="82"/>
      <c r="O10" s="83"/>
      <c r="CS10" s="21"/>
    </row>
    <row r="11" spans="1:97" s="11" customFormat="1" ht="17.45" customHeight="1">
      <c r="A11" s="77"/>
      <c r="B11" s="26"/>
      <c r="C11" s="97"/>
      <c r="D11" s="99"/>
      <c r="E11" s="99"/>
      <c r="F11" s="80"/>
      <c r="G11" s="27"/>
      <c r="H11" s="80"/>
      <c r="I11" s="27"/>
      <c r="J11" s="80"/>
      <c r="K11" s="27"/>
      <c r="L11" s="80"/>
      <c r="M11" s="27"/>
      <c r="N11" s="80"/>
      <c r="O11" s="27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</row>
    <row r="12" spans="1:97" ht="9.9499999999999993" customHeight="1">
      <c r="A12" s="78"/>
      <c r="B12" s="30"/>
      <c r="C12" s="100"/>
      <c r="D12" s="101"/>
      <c r="E12" s="101"/>
      <c r="F12" s="82"/>
      <c r="G12" s="83"/>
      <c r="H12" s="82"/>
      <c r="I12" s="83"/>
      <c r="J12" s="82"/>
      <c r="K12" s="83"/>
      <c r="L12" s="82"/>
      <c r="M12" s="83"/>
      <c r="N12" s="82"/>
      <c r="O12" s="83"/>
      <c r="CS12" s="21"/>
    </row>
    <row r="13" spans="1:97" s="11" customFormat="1" ht="17.45" customHeight="1">
      <c r="A13" s="77"/>
      <c r="B13" s="26"/>
      <c r="C13" s="97"/>
      <c r="D13" s="99"/>
      <c r="E13" s="99"/>
      <c r="F13" s="80"/>
      <c r="G13" s="27"/>
      <c r="H13" s="80"/>
      <c r="I13" s="27"/>
      <c r="J13" s="80"/>
      <c r="K13" s="27"/>
      <c r="L13" s="80"/>
      <c r="M13" s="27"/>
      <c r="N13" s="80"/>
      <c r="O13" s="2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</row>
    <row r="14" spans="1:97" s="46" customFormat="1" ht="31.5" customHeight="1">
      <c r="A14" s="57" t="s">
        <v>12</v>
      </c>
      <c r="B14" s="58">
        <f>SUM(F14:O14)</f>
        <v>0</v>
      </c>
      <c r="C14" s="93">
        <f>SUM(C7:C13)</f>
        <v>0</v>
      </c>
      <c r="D14" s="59"/>
      <c r="E14" s="93"/>
      <c r="F14" s="171"/>
      <c r="G14" s="172">
        <f>SUM(G7:G13)</f>
        <v>0</v>
      </c>
      <c r="H14" s="95"/>
      <c r="I14" s="173">
        <f>SUM(I7:I13)</f>
        <v>0</v>
      </c>
      <c r="J14" s="95"/>
      <c r="K14" s="173">
        <f>SUM(K7:K13)</f>
        <v>0</v>
      </c>
      <c r="L14" s="95"/>
      <c r="M14" s="173">
        <f>SUM(M7:M13)</f>
        <v>0</v>
      </c>
      <c r="N14" s="95"/>
      <c r="O14" s="173">
        <f>SUM(O7:O13)</f>
        <v>0</v>
      </c>
    </row>
    <row r="15" spans="1:97" s="10" customFormat="1" ht="9.9499999999999993" customHeight="1">
      <c r="A15" s="16"/>
      <c r="B15" s="17"/>
      <c r="C15" s="18"/>
      <c r="D15" s="19"/>
      <c r="E15" s="18"/>
      <c r="F15" s="20"/>
      <c r="H15" s="20"/>
      <c r="J15" s="20"/>
      <c r="L15" s="20"/>
      <c r="N15" s="20"/>
    </row>
    <row r="16" spans="1:97" s="10" customFormat="1" ht="9.9499999999999993" customHeight="1">
      <c r="A16" s="16"/>
      <c r="B16" s="17"/>
      <c r="C16" s="18"/>
      <c r="D16" s="19"/>
      <c r="E16" s="18"/>
      <c r="F16" s="20"/>
      <c r="H16" s="20"/>
      <c r="J16" s="20"/>
      <c r="L16" s="20"/>
      <c r="N16" s="20"/>
    </row>
    <row r="17" spans="1:97" ht="9.9499999999999993" customHeight="1">
      <c r="A17" s="2"/>
      <c r="B17" s="3"/>
      <c r="C17" s="4"/>
      <c r="D17" s="6"/>
      <c r="F17" s="6"/>
      <c r="G17" s="6"/>
      <c r="H17" s="5"/>
      <c r="J17" s="5"/>
      <c r="L17" s="5"/>
      <c r="N17" s="5"/>
    </row>
    <row r="18" spans="1:97" s="42" customFormat="1" ht="20.25">
      <c r="A18" s="53" t="s">
        <v>13</v>
      </c>
      <c r="B18" s="45"/>
      <c r="C18" s="44"/>
      <c r="D18" s="45"/>
      <c r="E18" s="45"/>
      <c r="F18" s="45"/>
      <c r="G18" s="45"/>
      <c r="H18" s="43"/>
      <c r="J18" s="43"/>
      <c r="L18" s="43"/>
    </row>
    <row r="19" spans="1:97" s="46" customFormat="1" ht="39" customHeight="1">
      <c r="A19" s="311" t="s">
        <v>2</v>
      </c>
      <c r="B19" s="312"/>
      <c r="C19" s="55" t="s">
        <v>3</v>
      </c>
      <c r="D19" s="56" t="s">
        <v>4</v>
      </c>
      <c r="E19" s="55" t="s">
        <v>5</v>
      </c>
      <c r="F19" s="313" t="str">
        <f>F6</f>
        <v>2026/27</v>
      </c>
      <c r="G19" s="315"/>
      <c r="H19" s="311" t="str">
        <f>H6</f>
        <v>2027/28</v>
      </c>
      <c r="I19" s="310"/>
      <c r="J19" s="311" t="str">
        <f>J6</f>
        <v>2028/29</v>
      </c>
      <c r="K19" s="310"/>
      <c r="L19" s="311" t="str">
        <f>L6</f>
        <v>2029/30</v>
      </c>
      <c r="M19" s="310"/>
      <c r="N19" s="309" t="s">
        <v>138</v>
      </c>
      <c r="O19" s="310"/>
    </row>
    <row r="20" spans="1:97" s="11" customFormat="1" ht="17.25" customHeight="1">
      <c r="A20" s="76"/>
      <c r="B20" s="26"/>
      <c r="C20" s="97"/>
      <c r="D20" s="98"/>
      <c r="E20" s="99"/>
      <c r="F20" s="80"/>
      <c r="G20" s="27"/>
      <c r="H20" s="80"/>
      <c r="I20" s="27"/>
      <c r="J20" s="80"/>
      <c r="K20" s="27"/>
      <c r="L20" s="80"/>
      <c r="M20" s="27"/>
      <c r="N20" s="80"/>
      <c r="O20" s="2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</row>
    <row r="21" spans="1:97" ht="9.9499999999999993" customHeight="1">
      <c r="A21" s="78"/>
      <c r="B21" s="30"/>
      <c r="C21" s="100"/>
      <c r="D21" s="101"/>
      <c r="E21" s="101"/>
      <c r="F21" s="82"/>
      <c r="G21" s="83"/>
      <c r="H21" s="82"/>
      <c r="I21" s="83"/>
      <c r="J21" s="82"/>
      <c r="K21" s="83"/>
      <c r="L21" s="82"/>
      <c r="M21" s="83"/>
      <c r="N21" s="82"/>
      <c r="O21" s="83"/>
      <c r="CS21" s="21"/>
    </row>
    <row r="22" spans="1:97" ht="17.25" customHeight="1">
      <c r="A22" s="76"/>
      <c r="B22" s="104"/>
      <c r="C22" s="102"/>
      <c r="D22" s="99"/>
      <c r="E22" s="99"/>
      <c r="F22" s="84"/>
      <c r="G22" s="85"/>
      <c r="H22" s="84"/>
      <c r="I22" s="85"/>
      <c r="J22" s="84"/>
      <c r="K22" s="85"/>
      <c r="L22" s="86"/>
      <c r="M22" s="85"/>
      <c r="N22" s="80"/>
      <c r="O22" s="27"/>
      <c r="P22" s="6"/>
      <c r="CP22" s="21"/>
    </row>
    <row r="23" spans="1:97" ht="9.9499999999999993" customHeight="1">
      <c r="A23" s="78"/>
      <c r="B23" s="105"/>
      <c r="C23" s="100"/>
      <c r="D23" s="101"/>
      <c r="E23" s="101"/>
      <c r="F23" s="82"/>
      <c r="G23" s="83"/>
      <c r="H23" s="82"/>
      <c r="I23" s="83"/>
      <c r="J23" s="82"/>
      <c r="K23" s="83"/>
      <c r="L23" s="82"/>
      <c r="M23" s="83"/>
      <c r="N23" s="82"/>
      <c r="O23" s="83"/>
      <c r="P23" s="6"/>
      <c r="CP23" s="21"/>
    </row>
    <row r="24" spans="1:97" ht="17.25" customHeight="1">
      <c r="A24" s="77"/>
      <c r="B24" s="106"/>
      <c r="C24" s="102"/>
      <c r="D24" s="99"/>
      <c r="E24" s="99"/>
      <c r="F24" s="80"/>
      <c r="G24" s="27"/>
      <c r="H24" s="84"/>
      <c r="I24" s="85"/>
      <c r="J24" s="84"/>
      <c r="K24" s="85"/>
      <c r="L24" s="86"/>
      <c r="M24" s="85"/>
      <c r="N24" s="80"/>
      <c r="O24" s="27"/>
      <c r="P24" s="6"/>
      <c r="CP24" s="21"/>
    </row>
    <row r="25" spans="1:97" ht="9.9499999999999993" customHeight="1">
      <c r="A25" s="78"/>
      <c r="B25" s="105"/>
      <c r="C25" s="100"/>
      <c r="D25" s="101"/>
      <c r="E25" s="101"/>
      <c r="F25" s="82"/>
      <c r="G25" s="83"/>
      <c r="H25" s="82"/>
      <c r="I25" s="83"/>
      <c r="J25" s="82"/>
      <c r="K25" s="83"/>
      <c r="L25" s="82"/>
      <c r="M25" s="83"/>
      <c r="N25" s="82"/>
      <c r="O25" s="83"/>
      <c r="P25" s="6"/>
      <c r="CP25" s="21"/>
    </row>
    <row r="26" spans="1:97" ht="17.25" customHeight="1">
      <c r="A26" s="77"/>
      <c r="B26" s="106"/>
      <c r="C26" s="102"/>
      <c r="D26" s="99"/>
      <c r="E26" s="99"/>
      <c r="F26" s="80"/>
      <c r="G26" s="27"/>
      <c r="H26" s="84"/>
      <c r="I26" s="85"/>
      <c r="J26" s="84"/>
      <c r="K26" s="85"/>
      <c r="L26" s="86"/>
      <c r="M26" s="85"/>
      <c r="N26" s="80"/>
      <c r="O26" s="27"/>
      <c r="P26" s="6"/>
      <c r="CP26" s="21"/>
    </row>
    <row r="27" spans="1:97" ht="9.9499999999999993" customHeight="1">
      <c r="A27" s="78"/>
      <c r="B27" s="105"/>
      <c r="C27" s="100"/>
      <c r="D27" s="101"/>
      <c r="E27" s="101"/>
      <c r="F27" s="82"/>
      <c r="G27" s="83"/>
      <c r="H27" s="82"/>
      <c r="I27" s="83"/>
      <c r="J27" s="82"/>
      <c r="K27" s="83"/>
      <c r="L27" s="82"/>
      <c r="M27" s="83"/>
      <c r="N27" s="82"/>
      <c r="O27" s="83"/>
      <c r="P27" s="6"/>
      <c r="CP27" s="21"/>
    </row>
    <row r="28" spans="1:97" s="11" customFormat="1" ht="17.45" customHeight="1">
      <c r="A28" s="76"/>
      <c r="B28" s="106"/>
      <c r="C28" s="102"/>
      <c r="D28" s="99"/>
      <c r="E28" s="99"/>
      <c r="F28" s="80"/>
      <c r="G28" s="27"/>
      <c r="H28" s="91"/>
      <c r="I28" s="27"/>
      <c r="J28" s="91"/>
      <c r="K28" s="27"/>
      <c r="L28" s="91"/>
      <c r="M28" s="27"/>
      <c r="N28" s="91"/>
      <c r="O28" s="27"/>
      <c r="P28" s="6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</row>
    <row r="29" spans="1:97" ht="9.9499999999999993" customHeight="1">
      <c r="A29" s="78"/>
      <c r="B29" s="105"/>
      <c r="C29" s="100"/>
      <c r="D29" s="101"/>
      <c r="E29" s="101"/>
      <c r="F29" s="82"/>
      <c r="G29" s="83"/>
      <c r="H29" s="82"/>
      <c r="I29" s="83"/>
      <c r="J29" s="82"/>
      <c r="K29" s="83"/>
      <c r="L29" s="82"/>
      <c r="M29" s="83"/>
      <c r="N29" s="82"/>
      <c r="O29" s="83"/>
      <c r="P29" s="6"/>
      <c r="CP29" s="21"/>
    </row>
    <row r="30" spans="1:97" s="11" customFormat="1" ht="17.45" customHeight="1">
      <c r="A30" s="77"/>
      <c r="B30" s="106"/>
      <c r="C30" s="102"/>
      <c r="D30" s="99"/>
      <c r="E30" s="99"/>
      <c r="F30" s="80"/>
      <c r="G30" s="27"/>
      <c r="H30" s="91"/>
      <c r="I30" s="87"/>
      <c r="J30" s="80"/>
      <c r="K30" s="27"/>
      <c r="L30" s="91"/>
      <c r="M30" s="87"/>
      <c r="N30" s="91"/>
      <c r="O30" s="87"/>
      <c r="P30" s="6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24"/>
      <c r="CM30" s="24"/>
      <c r="CN30" s="24"/>
      <c r="CO30" s="24"/>
      <c r="CP30" s="24"/>
    </row>
    <row r="31" spans="1:97" ht="9.9499999999999993" customHeight="1">
      <c r="A31" s="78"/>
      <c r="B31" s="105"/>
      <c r="C31" s="100"/>
      <c r="D31" s="101"/>
      <c r="E31" s="101"/>
      <c r="F31" s="82"/>
      <c r="G31" s="83"/>
      <c r="H31" s="82"/>
      <c r="I31" s="83"/>
      <c r="J31" s="82"/>
      <c r="K31" s="83"/>
      <c r="L31" s="82"/>
      <c r="M31" s="83"/>
      <c r="N31" s="82"/>
      <c r="O31" s="83"/>
      <c r="P31" s="6"/>
      <c r="CP31" s="21"/>
    </row>
    <row r="32" spans="1:97" s="11" customFormat="1" ht="17.45" customHeight="1">
      <c r="A32" s="76"/>
      <c r="B32" s="106"/>
      <c r="C32" s="102"/>
      <c r="D32" s="99"/>
      <c r="E32" s="99"/>
      <c r="F32" s="80"/>
      <c r="G32" s="27"/>
      <c r="H32" s="91"/>
      <c r="I32" s="87"/>
      <c r="J32" s="91"/>
      <c r="K32" s="87"/>
      <c r="L32" s="91"/>
      <c r="M32" s="87"/>
      <c r="N32" s="91"/>
      <c r="O32" s="87"/>
      <c r="P32" s="6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</row>
    <row r="33" spans="1:97" s="46" customFormat="1" ht="31.5" customHeight="1">
      <c r="A33" s="57" t="s">
        <v>12</v>
      </c>
      <c r="B33" s="58">
        <f>SUM(F33:O33)</f>
        <v>0</v>
      </c>
      <c r="C33" s="93">
        <f>SUM(C20:C32)</f>
        <v>0</v>
      </c>
      <c r="D33" s="59"/>
      <c r="E33" s="93"/>
      <c r="F33" s="171"/>
      <c r="G33" s="172">
        <f>SUM(G20:G32)</f>
        <v>0</v>
      </c>
      <c r="H33" s="95"/>
      <c r="I33" s="96">
        <f>SUM(I20:I32)</f>
        <v>0</v>
      </c>
      <c r="J33" s="95"/>
      <c r="K33" s="96">
        <f>SUM(K20:K32)</f>
        <v>0</v>
      </c>
      <c r="L33" s="95"/>
      <c r="M33" s="96">
        <f>SUM(M20:M32)</f>
        <v>0</v>
      </c>
      <c r="N33" s="95"/>
      <c r="O33" s="96">
        <f>SUM(O20:O32)</f>
        <v>0</v>
      </c>
    </row>
    <row r="34" spans="1:97" s="10" customFormat="1" ht="9.9499999999999993" customHeight="1">
      <c r="A34" s="16"/>
      <c r="B34" s="17"/>
      <c r="C34" s="18"/>
      <c r="D34" s="19"/>
      <c r="E34" s="18"/>
      <c r="F34" s="20"/>
      <c r="H34" s="20"/>
      <c r="J34" s="20"/>
      <c r="L34" s="20"/>
      <c r="N34" s="20"/>
    </row>
    <row r="35" spans="1:97" s="10" customFormat="1" ht="9.9499999999999993" customHeight="1">
      <c r="A35" s="16"/>
      <c r="B35" s="17"/>
      <c r="C35" s="18"/>
      <c r="D35" s="19"/>
      <c r="E35" s="18"/>
      <c r="F35" s="20"/>
      <c r="H35" s="20"/>
      <c r="J35" s="20"/>
      <c r="L35" s="20"/>
      <c r="N35" s="20"/>
    </row>
    <row r="36" spans="1:97" ht="9.9499999999999993" customHeight="1">
      <c r="A36" s="2"/>
      <c r="B36" s="3"/>
      <c r="C36" s="4"/>
      <c r="D36" s="6"/>
      <c r="F36" s="6"/>
      <c r="G36" s="6"/>
      <c r="H36" s="5"/>
      <c r="J36" s="5"/>
      <c r="L36" s="5"/>
      <c r="N36" s="5"/>
    </row>
    <row r="37" spans="1:97" s="42" customFormat="1" ht="20.25">
      <c r="A37" s="53" t="s">
        <v>14</v>
      </c>
      <c r="B37" s="45"/>
      <c r="C37" s="44"/>
      <c r="D37" s="45"/>
      <c r="E37" s="45"/>
      <c r="F37" s="43"/>
      <c r="H37" s="43"/>
      <c r="L37" s="43"/>
      <c r="CS37" s="54"/>
    </row>
    <row r="38" spans="1:97" s="46" customFormat="1" ht="39" customHeight="1">
      <c r="A38" s="311" t="s">
        <v>2</v>
      </c>
      <c r="B38" s="312"/>
      <c r="C38" s="55" t="s">
        <v>3</v>
      </c>
      <c r="D38" s="56" t="s">
        <v>4</v>
      </c>
      <c r="E38" s="55" t="s">
        <v>5</v>
      </c>
      <c r="F38" s="313" t="str">
        <f>F6</f>
        <v>2026/27</v>
      </c>
      <c r="G38" s="314"/>
      <c r="H38" s="311" t="str">
        <f>H6</f>
        <v>2027/28</v>
      </c>
      <c r="I38" s="309"/>
      <c r="J38" s="311" t="str">
        <f>J6</f>
        <v>2028/29</v>
      </c>
      <c r="K38" s="309"/>
      <c r="L38" s="311" t="str">
        <f>L6</f>
        <v>2029/30</v>
      </c>
      <c r="M38" s="309"/>
      <c r="N38" s="311" t="s">
        <v>138</v>
      </c>
      <c r="O38" s="310"/>
    </row>
    <row r="39" spans="1:97" s="11" customFormat="1" ht="17.45" customHeight="1">
      <c r="A39" s="118"/>
      <c r="B39" s="104"/>
      <c r="C39" s="99"/>
      <c r="D39" s="119"/>
      <c r="E39" s="99"/>
      <c r="F39" s="84"/>
      <c r="G39" s="110"/>
      <c r="H39" s="84"/>
      <c r="I39" s="110"/>
      <c r="J39" s="86"/>
      <c r="K39" s="110"/>
      <c r="L39" s="86"/>
      <c r="M39" s="110"/>
      <c r="N39" s="80"/>
      <c r="O39" s="27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24"/>
      <c r="CP39" s="24"/>
      <c r="CQ39" s="24"/>
      <c r="CR39" s="24"/>
      <c r="CS39" s="25"/>
    </row>
    <row r="40" spans="1:97" s="11" customFormat="1" ht="17.45" customHeight="1">
      <c r="A40" s="121"/>
      <c r="B40" s="104"/>
      <c r="C40" s="99"/>
      <c r="D40" s="119"/>
      <c r="E40" s="99"/>
      <c r="F40" s="84"/>
      <c r="G40" s="110"/>
      <c r="H40" s="84"/>
      <c r="I40" s="110"/>
      <c r="J40" s="84"/>
      <c r="K40" s="110"/>
      <c r="L40" s="84"/>
      <c r="M40" s="110"/>
      <c r="N40" s="80"/>
      <c r="O40" s="27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24"/>
      <c r="CP40" s="24"/>
      <c r="CQ40" s="24"/>
      <c r="CR40" s="24"/>
      <c r="CS40" s="25"/>
    </row>
    <row r="41" spans="1:97" ht="9.9499999999999993" customHeight="1">
      <c r="A41" s="78"/>
      <c r="B41" s="105"/>
      <c r="C41" s="101"/>
      <c r="D41" s="100"/>
      <c r="E41" s="101"/>
      <c r="F41" s="82"/>
      <c r="G41" s="83"/>
      <c r="H41" s="82"/>
      <c r="I41" s="83"/>
      <c r="J41" s="82"/>
      <c r="K41" s="83"/>
      <c r="L41" s="82"/>
      <c r="M41" s="83"/>
      <c r="N41" s="82"/>
      <c r="O41" s="83"/>
      <c r="CS41" s="21"/>
    </row>
    <row r="42" spans="1:97" s="11" customFormat="1" ht="17.45" customHeight="1">
      <c r="A42" s="118"/>
      <c r="B42" s="104"/>
      <c r="C42" s="99"/>
      <c r="D42" s="119"/>
      <c r="E42" s="99"/>
      <c r="F42" s="84"/>
      <c r="G42" s="110"/>
      <c r="H42" s="84"/>
      <c r="I42" s="110"/>
      <c r="J42" s="86"/>
      <c r="K42" s="110"/>
      <c r="L42" s="86"/>
      <c r="M42" s="110"/>
      <c r="N42" s="80"/>
      <c r="O42" s="27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24"/>
      <c r="CP42" s="24"/>
      <c r="CQ42" s="24"/>
      <c r="CR42" s="24"/>
      <c r="CS42" s="25"/>
    </row>
    <row r="43" spans="1:97" s="11" customFormat="1" ht="17.45" customHeight="1">
      <c r="A43" s="121"/>
      <c r="B43" s="104"/>
      <c r="C43" s="99"/>
      <c r="D43" s="119"/>
      <c r="E43" s="99"/>
      <c r="F43" s="84"/>
      <c r="G43" s="110"/>
      <c r="H43" s="84"/>
      <c r="I43" s="110"/>
      <c r="J43" s="84"/>
      <c r="K43" s="110"/>
      <c r="L43" s="84"/>
      <c r="M43" s="110"/>
      <c r="N43" s="80"/>
      <c r="O43" s="27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23"/>
    </row>
    <row r="44" spans="1:97" ht="9.9499999999999993" customHeight="1">
      <c r="A44" s="78"/>
      <c r="B44" s="105"/>
      <c r="C44" s="101"/>
      <c r="D44" s="100"/>
      <c r="E44" s="101"/>
      <c r="F44" s="82"/>
      <c r="G44" s="83"/>
      <c r="H44" s="82"/>
      <c r="I44" s="83"/>
      <c r="J44" s="82"/>
      <c r="K44" s="83"/>
      <c r="L44" s="82"/>
      <c r="M44" s="83"/>
      <c r="N44" s="82"/>
      <c r="O44" s="83"/>
      <c r="CS44" s="21"/>
    </row>
    <row r="45" spans="1:97" s="11" customFormat="1" ht="17.45" customHeight="1">
      <c r="A45" s="118"/>
      <c r="B45" s="104"/>
      <c r="C45" s="119"/>
      <c r="D45" s="99"/>
      <c r="E45" s="99"/>
      <c r="F45" s="86"/>
      <c r="G45" s="110"/>
      <c r="H45" s="86"/>
      <c r="I45" s="110"/>
      <c r="J45" s="86"/>
      <c r="K45" s="110"/>
      <c r="L45" s="86"/>
      <c r="M45" s="110"/>
      <c r="N45" s="80"/>
      <c r="O45" s="27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24"/>
      <c r="CP45" s="24"/>
      <c r="CQ45" s="24"/>
      <c r="CR45" s="24"/>
      <c r="CS45" s="25"/>
    </row>
    <row r="46" spans="1:97" s="11" customFormat="1" ht="17.45" customHeight="1">
      <c r="A46" s="121"/>
      <c r="B46" s="104"/>
      <c r="C46" s="119"/>
      <c r="D46" s="99"/>
      <c r="E46" s="99"/>
      <c r="F46" s="80"/>
      <c r="G46" s="110"/>
      <c r="H46" s="80"/>
      <c r="I46" s="110"/>
      <c r="J46" s="124"/>
      <c r="K46" s="110"/>
      <c r="L46" s="80"/>
      <c r="M46" s="110"/>
      <c r="N46" s="80"/>
      <c r="O46" s="27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23"/>
    </row>
    <row r="47" spans="1:97" ht="9.9499999999999993" customHeight="1">
      <c r="A47" s="78"/>
      <c r="B47" s="105"/>
      <c r="C47" s="100"/>
      <c r="D47" s="101"/>
      <c r="E47" s="101"/>
      <c r="F47" s="82"/>
      <c r="G47" s="83"/>
      <c r="H47" s="82"/>
      <c r="I47" s="83"/>
      <c r="J47" s="82"/>
      <c r="K47" s="83"/>
      <c r="L47" s="82"/>
      <c r="M47" s="83"/>
      <c r="N47" s="82"/>
      <c r="O47" s="83"/>
      <c r="CS47" s="21"/>
    </row>
    <row r="48" spans="1:97" s="11" customFormat="1" ht="17.45" customHeight="1">
      <c r="A48" s="118"/>
      <c r="B48" s="104"/>
      <c r="C48" s="119"/>
      <c r="D48" s="99"/>
      <c r="E48" s="99"/>
      <c r="F48" s="84"/>
      <c r="G48" s="27"/>
      <c r="H48" s="86"/>
      <c r="I48" s="110"/>
      <c r="J48" s="86"/>
      <c r="K48" s="110"/>
      <c r="L48" s="86"/>
      <c r="M48" s="110"/>
      <c r="N48" s="80"/>
      <c r="O48" s="27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24"/>
      <c r="CP48" s="24"/>
      <c r="CQ48" s="24"/>
      <c r="CR48" s="24"/>
      <c r="CS48" s="25"/>
    </row>
    <row r="49" spans="1:223" s="11" customFormat="1" ht="17.45" customHeight="1">
      <c r="A49" s="121"/>
      <c r="B49" s="104"/>
      <c r="C49" s="119"/>
      <c r="D49" s="99"/>
      <c r="E49" s="99"/>
      <c r="F49" s="124"/>
      <c r="G49" s="27"/>
      <c r="H49" s="80"/>
      <c r="I49" s="110"/>
      <c r="J49" s="80"/>
      <c r="K49" s="110"/>
      <c r="L49" s="80"/>
      <c r="M49" s="110"/>
      <c r="N49" s="80"/>
      <c r="O49" s="27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23"/>
    </row>
    <row r="50" spans="1:223" ht="9.9499999999999993" customHeight="1">
      <c r="A50" s="78"/>
      <c r="B50" s="105"/>
      <c r="C50" s="100"/>
      <c r="D50" s="101"/>
      <c r="E50" s="101"/>
      <c r="F50" s="82"/>
      <c r="G50" s="83"/>
      <c r="H50" s="82"/>
      <c r="I50" s="83"/>
      <c r="J50" s="82"/>
      <c r="K50" s="83"/>
      <c r="L50" s="82"/>
      <c r="M50" s="83"/>
      <c r="N50" s="82"/>
      <c r="O50" s="83"/>
      <c r="CS50" s="21"/>
    </row>
    <row r="51" spans="1:223" s="11" customFormat="1" ht="17.45" customHeight="1">
      <c r="A51" s="118"/>
      <c r="B51" s="104"/>
      <c r="C51" s="119"/>
      <c r="D51" s="99"/>
      <c r="E51" s="99"/>
      <c r="F51" s="84"/>
      <c r="G51" s="27"/>
      <c r="H51" s="84"/>
      <c r="I51" s="110"/>
      <c r="J51" s="84"/>
      <c r="K51" s="110"/>
      <c r="L51" s="86"/>
      <c r="M51" s="110"/>
      <c r="N51" s="80"/>
      <c r="O51" s="27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24"/>
      <c r="CP51" s="24"/>
      <c r="CQ51" s="24"/>
      <c r="CR51" s="24"/>
      <c r="CS51" s="25"/>
    </row>
    <row r="52" spans="1:223" s="11" customFormat="1" ht="17.45" customHeight="1">
      <c r="A52" s="121"/>
      <c r="B52" s="104"/>
      <c r="C52" s="119"/>
      <c r="D52" s="99"/>
      <c r="E52" s="99"/>
      <c r="F52" s="124"/>
      <c r="G52" s="27"/>
      <c r="H52" s="124"/>
      <c r="I52" s="110"/>
      <c r="J52" s="124"/>
      <c r="K52" s="110"/>
      <c r="L52" s="124"/>
      <c r="M52" s="110"/>
      <c r="N52" s="80"/>
      <c r="O52" s="27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23"/>
    </row>
    <row r="53" spans="1:223" ht="9.9499999999999993" customHeight="1">
      <c r="A53" s="78"/>
      <c r="B53" s="105"/>
      <c r="C53" s="100"/>
      <c r="D53" s="101"/>
      <c r="E53" s="101"/>
      <c r="F53" s="82"/>
      <c r="G53" s="83"/>
      <c r="H53" s="82"/>
      <c r="I53" s="83"/>
      <c r="J53" s="82"/>
      <c r="K53" s="83"/>
      <c r="L53" s="82"/>
      <c r="M53" s="83"/>
      <c r="N53" s="90"/>
      <c r="O53" s="125"/>
      <c r="CS53" s="21"/>
    </row>
    <row r="54" spans="1:223" s="11" customFormat="1" ht="17.45" customHeight="1">
      <c r="A54" s="126"/>
      <c r="B54" s="127"/>
      <c r="C54" s="103"/>
      <c r="D54" s="99"/>
      <c r="E54" s="99"/>
      <c r="F54" s="80"/>
      <c r="G54" s="27"/>
      <c r="H54" s="91"/>
      <c r="I54" s="110"/>
      <c r="J54" s="80"/>
      <c r="K54" s="27"/>
      <c r="L54" s="92"/>
      <c r="M54" s="116"/>
      <c r="N54" s="92"/>
      <c r="O54" s="116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24"/>
      <c r="CP54" s="24"/>
      <c r="CQ54" s="24"/>
      <c r="CR54" s="24"/>
      <c r="CS54" s="25"/>
    </row>
    <row r="55" spans="1:223" s="11" customFormat="1" ht="17.45" customHeight="1">
      <c r="A55" s="126"/>
      <c r="B55" s="127"/>
      <c r="C55" s="103"/>
      <c r="D55" s="99"/>
      <c r="E55" s="99"/>
      <c r="F55" s="80"/>
      <c r="G55" s="27"/>
      <c r="H55" s="80"/>
      <c r="I55" s="27"/>
      <c r="J55" s="80"/>
      <c r="K55" s="27"/>
      <c r="L55" s="80"/>
      <c r="M55" s="27"/>
      <c r="N55" s="80"/>
      <c r="O55" s="27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24"/>
      <c r="CP55" s="24"/>
      <c r="CQ55" s="24"/>
      <c r="CR55" s="24"/>
      <c r="CS55" s="25"/>
    </row>
    <row r="56" spans="1:223" s="60" customFormat="1" ht="31.5" customHeight="1">
      <c r="A56" s="57" t="s">
        <v>12</v>
      </c>
      <c r="B56" s="58">
        <f>SUM(F56:O56)</f>
        <v>0</v>
      </c>
      <c r="C56" s="55">
        <f>SUM(C39:C55)</f>
        <v>0</v>
      </c>
      <c r="D56" s="59"/>
      <c r="E56" s="59"/>
      <c r="F56" s="171"/>
      <c r="G56" s="172">
        <f>SUM(G39:G55)</f>
        <v>0</v>
      </c>
      <c r="H56" s="95"/>
      <c r="I56" s="96">
        <f>SUM(I39:I55)</f>
        <v>0</v>
      </c>
      <c r="J56" s="95"/>
      <c r="K56" s="96">
        <f>SUM(K39:K55)</f>
        <v>0</v>
      </c>
      <c r="L56" s="95"/>
      <c r="M56" s="96">
        <f>SUM(M39:M55)</f>
        <v>0</v>
      </c>
      <c r="N56" s="95"/>
      <c r="O56" s="96">
        <f>SUM(O39:O55)</f>
        <v>0</v>
      </c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52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</row>
    <row r="57" spans="1:223" s="10" customFormat="1" ht="9.9499999999999993" customHeight="1">
      <c r="A57" s="16"/>
      <c r="B57" s="17"/>
      <c r="C57" s="18"/>
      <c r="D57" s="19"/>
      <c r="E57" s="19"/>
      <c r="F57" s="20"/>
      <c r="H57" s="20"/>
      <c r="J57" s="20"/>
      <c r="L57" s="20"/>
      <c r="N57" s="20"/>
      <c r="CS57" s="23"/>
    </row>
    <row r="58" spans="1:223" s="10" customFormat="1" ht="9.9499999999999993" customHeight="1">
      <c r="A58" s="16"/>
      <c r="B58" s="17"/>
      <c r="C58" s="18"/>
      <c r="D58" s="19"/>
      <c r="E58" s="19"/>
      <c r="F58" s="20"/>
      <c r="H58" s="20"/>
      <c r="J58" s="20"/>
      <c r="L58" s="20"/>
      <c r="N58" s="20"/>
      <c r="CS58" s="23"/>
    </row>
    <row r="59" spans="1:223" s="10" customFormat="1" ht="9.9499999999999993" customHeight="1">
      <c r="A59" s="16"/>
      <c r="B59" s="17"/>
      <c r="C59" s="18"/>
      <c r="D59" s="19"/>
      <c r="E59" s="19"/>
      <c r="F59" s="20"/>
      <c r="H59" s="20"/>
      <c r="J59" s="20"/>
      <c r="L59" s="20"/>
      <c r="N59" s="20"/>
      <c r="CS59" s="23"/>
    </row>
    <row r="60" spans="1:223" s="42" customFormat="1" ht="20.25">
      <c r="A60" s="53" t="s">
        <v>15</v>
      </c>
      <c r="B60" s="45"/>
      <c r="C60" s="44"/>
      <c r="D60" s="45"/>
      <c r="E60" s="45"/>
      <c r="F60" s="43"/>
      <c r="H60" s="43"/>
      <c r="L60" s="43"/>
      <c r="CS60" s="54"/>
    </row>
    <row r="61" spans="1:223" s="46" customFormat="1" ht="39" customHeight="1">
      <c r="A61" s="311" t="s">
        <v>2</v>
      </c>
      <c r="B61" s="312"/>
      <c r="C61" s="55" t="s">
        <v>16</v>
      </c>
      <c r="D61" s="56" t="s">
        <v>4</v>
      </c>
      <c r="E61" s="55" t="s">
        <v>5</v>
      </c>
      <c r="F61" s="313" t="str">
        <f>F6</f>
        <v>2026/27</v>
      </c>
      <c r="G61" s="314"/>
      <c r="H61" s="311" t="str">
        <f>H6</f>
        <v>2027/28</v>
      </c>
      <c r="I61" s="310"/>
      <c r="J61" s="311" t="str">
        <f>J6</f>
        <v>2028/29</v>
      </c>
      <c r="K61" s="310"/>
      <c r="L61" s="311" t="str">
        <f>L6</f>
        <v>2029/30</v>
      </c>
      <c r="M61" s="309"/>
      <c r="N61" s="311" t="str">
        <f>N6</f>
        <v>2030/31</v>
      </c>
      <c r="O61" s="310"/>
    </row>
    <row r="62" spans="1:223" s="11" customFormat="1" ht="17.45" customHeight="1">
      <c r="A62" s="131"/>
      <c r="B62" s="132"/>
      <c r="C62" s="134"/>
      <c r="D62" s="99"/>
      <c r="E62" s="99"/>
      <c r="F62" s="124"/>
      <c r="G62" s="135"/>
      <c r="H62" s="124"/>
      <c r="I62" s="135"/>
      <c r="J62" s="124"/>
      <c r="K62" s="135"/>
      <c r="L62" s="124"/>
      <c r="M62" s="135"/>
      <c r="N62" s="304"/>
      <c r="O62" s="305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24"/>
      <c r="CP62" s="24"/>
      <c r="CQ62" s="24"/>
      <c r="CR62" s="24"/>
      <c r="CS62" s="25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</row>
    <row r="63" spans="1:223" s="1" customFormat="1" ht="9.9499999999999993" customHeight="1">
      <c r="A63" s="78"/>
      <c r="B63" s="105"/>
      <c r="C63" s="100"/>
      <c r="D63" s="101"/>
      <c r="E63" s="101"/>
      <c r="F63" s="82"/>
      <c r="G63" s="83"/>
      <c r="H63" s="82"/>
      <c r="I63" s="83"/>
      <c r="J63" s="82"/>
      <c r="K63" s="83"/>
      <c r="L63" s="82"/>
      <c r="M63" s="83"/>
      <c r="N63" s="306"/>
      <c r="O63" s="83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</row>
    <row r="64" spans="1:223" s="11" customFormat="1" ht="17.45" customHeight="1">
      <c r="A64" s="131"/>
      <c r="B64" s="132"/>
      <c r="C64" s="134"/>
      <c r="D64" s="99"/>
      <c r="E64" s="99"/>
      <c r="F64" s="124"/>
      <c r="G64" s="135"/>
      <c r="H64" s="124"/>
      <c r="I64" s="135"/>
      <c r="J64" s="124"/>
      <c r="K64" s="135"/>
      <c r="L64" s="124"/>
      <c r="M64" s="135"/>
      <c r="N64" s="304"/>
      <c r="O64" s="305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24"/>
      <c r="CP64" s="24"/>
      <c r="CQ64" s="24"/>
      <c r="CR64" s="24"/>
      <c r="CS64" s="25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</row>
    <row r="65" spans="1:223" ht="9.9499999999999993" customHeight="1">
      <c r="A65" s="78"/>
      <c r="B65" s="105"/>
      <c r="C65" s="100"/>
      <c r="D65" s="101"/>
      <c r="E65" s="101"/>
      <c r="F65" s="82"/>
      <c r="G65" s="83"/>
      <c r="H65" s="82"/>
      <c r="I65" s="83"/>
      <c r="J65" s="82"/>
      <c r="K65" s="83"/>
      <c r="L65" s="82"/>
      <c r="M65" s="83"/>
      <c r="N65" s="306"/>
      <c r="O65" s="83"/>
      <c r="CS65" s="21"/>
    </row>
    <row r="66" spans="1:223" s="11" customFormat="1" ht="17.45" customHeight="1">
      <c r="A66" s="131"/>
      <c r="B66" s="132"/>
      <c r="C66" s="134"/>
      <c r="D66" s="99"/>
      <c r="E66" s="99"/>
      <c r="F66" s="124"/>
      <c r="G66" s="135"/>
      <c r="H66" s="124"/>
      <c r="I66" s="135"/>
      <c r="J66" s="124"/>
      <c r="K66" s="135"/>
      <c r="L66" s="124"/>
      <c r="M66" s="135"/>
      <c r="N66" s="307"/>
      <c r="O66" s="308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24"/>
      <c r="CP66" s="24"/>
      <c r="CQ66" s="24"/>
      <c r="CR66" s="24"/>
      <c r="CS66" s="25"/>
    </row>
    <row r="67" spans="1:223" s="60" customFormat="1" ht="31.5" customHeight="1">
      <c r="A67" s="57" t="s">
        <v>12</v>
      </c>
      <c r="B67" s="72">
        <f>SUM(F67:O67)</f>
        <v>0</v>
      </c>
      <c r="C67" s="55"/>
      <c r="D67" s="59"/>
      <c r="E67" s="59"/>
      <c r="F67" s="171"/>
      <c r="G67" s="172">
        <f>SUM(G62:G66)</f>
        <v>0</v>
      </c>
      <c r="H67" s="95"/>
      <c r="I67" s="96">
        <f>SUM(I62:I66)</f>
        <v>0</v>
      </c>
      <c r="J67" s="95"/>
      <c r="K67" s="96">
        <f>SUM(K62:K66)</f>
        <v>0</v>
      </c>
      <c r="L67" s="95"/>
      <c r="M67" s="96">
        <f>SUM(M62:M66)</f>
        <v>0</v>
      </c>
      <c r="N67" s="95"/>
      <c r="O67" s="96">
        <f>SUM(O62:O66)</f>
        <v>0</v>
      </c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52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</row>
    <row r="68" spans="1:223" s="10" customFormat="1" ht="15" customHeight="1">
      <c r="A68" s="16"/>
      <c r="B68" s="17"/>
      <c r="C68" s="18"/>
      <c r="D68" s="19"/>
      <c r="E68" s="19"/>
      <c r="F68" s="20"/>
      <c r="H68" s="20"/>
      <c r="J68" s="20"/>
      <c r="L68" s="20"/>
      <c r="N68" s="20"/>
      <c r="CS68" s="23"/>
    </row>
    <row r="69" spans="1:223" s="10" customFormat="1" ht="15" customHeight="1">
      <c r="A69" s="16"/>
      <c r="B69" s="17"/>
      <c r="C69" s="18"/>
      <c r="D69" s="19"/>
      <c r="E69" s="19"/>
      <c r="F69" s="20"/>
      <c r="H69" s="20"/>
      <c r="J69" s="20"/>
      <c r="L69" s="20"/>
      <c r="N69" s="20"/>
      <c r="CS69" s="23"/>
    </row>
    <row r="70" spans="1:223" s="29" customFormat="1" ht="15" customHeight="1">
      <c r="A70" s="37"/>
      <c r="B70" s="62"/>
      <c r="D70" s="64"/>
      <c r="E70" s="38"/>
      <c r="F70" s="62"/>
      <c r="G70" s="39"/>
      <c r="H70" s="62"/>
      <c r="I70" s="39"/>
      <c r="J70" s="62"/>
      <c r="K70" s="39"/>
      <c r="L70" s="62"/>
      <c r="M70" s="39"/>
      <c r="N70" s="62"/>
      <c r="O70" s="39"/>
      <c r="CS70" s="65"/>
    </row>
    <row r="71" spans="1:223" s="29" customFormat="1" ht="22.5" customHeight="1">
      <c r="A71" s="66" t="s">
        <v>139</v>
      </c>
      <c r="B71" s="62"/>
      <c r="C71" s="63"/>
      <c r="D71" s="64"/>
      <c r="E71" s="38"/>
      <c r="F71" s="62"/>
      <c r="G71" s="39"/>
      <c r="H71" s="62"/>
      <c r="I71" s="39"/>
      <c r="J71" s="62"/>
      <c r="K71" s="39"/>
      <c r="O71" s="28"/>
    </row>
    <row r="72" spans="1:223" s="66" customFormat="1" ht="22.5" customHeight="1">
      <c r="A72" s="29" t="s">
        <v>137</v>
      </c>
      <c r="B72" s="62"/>
      <c r="C72" s="63"/>
      <c r="D72" s="64"/>
      <c r="E72" s="38"/>
      <c r="F72" s="62"/>
      <c r="G72" s="39"/>
      <c r="H72" s="62"/>
      <c r="I72" s="39"/>
      <c r="J72" s="62"/>
      <c r="K72" s="39"/>
      <c r="O72" s="67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</row>
    <row r="73" spans="1:223" s="29" customFormat="1" ht="17.45" customHeight="1">
      <c r="A73" s="66"/>
      <c r="B73" s="68"/>
      <c r="C73" s="69"/>
      <c r="E73" s="64"/>
      <c r="H73" s="28"/>
      <c r="J73" s="28"/>
      <c r="L73" s="28"/>
    </row>
    <row r="74" spans="1:223" s="29" customFormat="1" ht="17.45" hidden="1" customHeight="1">
      <c r="A74" s="71" t="s">
        <v>26</v>
      </c>
      <c r="B74" s="68"/>
      <c r="C74" s="69"/>
      <c r="E74" s="64"/>
      <c r="H74" s="28"/>
      <c r="J74" s="28"/>
      <c r="L74" s="28"/>
    </row>
    <row r="75" spans="1:223" s="29" customFormat="1" ht="17.45" hidden="1" customHeight="1">
      <c r="A75" s="29" t="s">
        <v>27</v>
      </c>
      <c r="B75" s="70"/>
      <c r="C75" s="69"/>
      <c r="E75" s="64"/>
      <c r="H75" s="28"/>
      <c r="J75" s="28"/>
      <c r="L75" s="28"/>
    </row>
    <row r="76" spans="1:223" s="29" customFormat="1" ht="17.45" hidden="1" customHeight="1">
      <c r="A76" s="29" t="s">
        <v>28</v>
      </c>
      <c r="B76" s="70"/>
      <c r="C76" s="69"/>
      <c r="E76" s="64"/>
      <c r="H76" s="28"/>
      <c r="J76" s="28"/>
      <c r="L76" s="28"/>
    </row>
    <row r="77" spans="1:223" s="29" customFormat="1" ht="17.45" hidden="1" customHeight="1">
      <c r="A77" s="29" t="s">
        <v>29</v>
      </c>
      <c r="B77" s="70"/>
      <c r="C77" s="69"/>
      <c r="E77" s="64"/>
      <c r="H77" s="28"/>
      <c r="J77" s="28"/>
      <c r="L77" s="28"/>
    </row>
    <row r="78" spans="1:223" s="29" customFormat="1" ht="17.45" hidden="1" customHeight="1">
      <c r="A78" s="29" t="s">
        <v>30</v>
      </c>
      <c r="B78" s="70"/>
      <c r="C78" s="69"/>
      <c r="E78" s="64"/>
      <c r="H78" s="28"/>
      <c r="J78" s="28"/>
      <c r="L78" s="28"/>
    </row>
    <row r="79" spans="1:223" s="29" customFormat="1" ht="17.45" hidden="1" customHeight="1">
      <c r="A79" s="29" t="s">
        <v>31</v>
      </c>
      <c r="B79" s="70"/>
      <c r="C79" s="69"/>
      <c r="E79" s="64"/>
      <c r="H79" s="28"/>
      <c r="J79" s="28"/>
      <c r="L79" s="28"/>
    </row>
    <row r="80" spans="1:223" s="29" customFormat="1" ht="17.45" hidden="1" customHeight="1">
      <c r="A80" s="29" t="s">
        <v>32</v>
      </c>
      <c r="B80" s="70"/>
      <c r="C80" s="69"/>
      <c r="E80" s="64"/>
      <c r="H80" s="28"/>
      <c r="J80" s="28"/>
      <c r="L80" s="28"/>
    </row>
    <row r="81" spans="1:12" s="29" customFormat="1" ht="17.45" hidden="1" customHeight="1">
      <c r="A81" s="29" t="s">
        <v>33</v>
      </c>
      <c r="B81" s="69"/>
      <c r="D81" s="64"/>
      <c r="G81" s="28"/>
      <c r="I81" s="28"/>
      <c r="K81" s="28"/>
    </row>
    <row r="82" spans="1:12" s="29" customFormat="1" ht="17.45" hidden="1" customHeight="1">
      <c r="A82" s="29" t="s">
        <v>34</v>
      </c>
      <c r="B82" s="70"/>
      <c r="C82" s="69"/>
      <c r="E82" s="64"/>
      <c r="H82" s="28"/>
      <c r="J82" s="28"/>
      <c r="L82" s="28"/>
    </row>
    <row r="83" spans="1:12" s="29" customFormat="1" ht="17.45" hidden="1" customHeight="1">
      <c r="A83" s="29" t="s">
        <v>35</v>
      </c>
      <c r="B83" s="70"/>
      <c r="C83" s="69"/>
      <c r="E83" s="64"/>
      <c r="H83" s="28"/>
      <c r="J83" s="28"/>
      <c r="L83" s="28"/>
    </row>
    <row r="84" spans="1:12" ht="17.45" customHeight="1"/>
    <row r="85" spans="1:12" ht="17.45" customHeight="1"/>
    <row r="86" spans="1:12" ht="17.45" customHeight="1"/>
    <row r="87" spans="1:12" ht="17.45" customHeight="1"/>
    <row r="88" spans="1:12" ht="17.45" customHeight="1"/>
    <row r="89" spans="1:12" ht="17.45" customHeight="1"/>
    <row r="90" spans="1:12" ht="17.45" customHeight="1"/>
    <row r="91" spans="1:12" ht="17.45" customHeight="1"/>
  </sheetData>
  <mergeCells count="24">
    <mergeCell ref="N6:O6"/>
    <mergeCell ref="A38:B38"/>
    <mergeCell ref="F38:G38"/>
    <mergeCell ref="H38:I38"/>
    <mergeCell ref="J38:K38"/>
    <mergeCell ref="L38:M38"/>
    <mergeCell ref="A6:B6"/>
    <mergeCell ref="F6:G6"/>
    <mergeCell ref="H6:I6"/>
    <mergeCell ref="J6:K6"/>
    <mergeCell ref="L6:M6"/>
    <mergeCell ref="A19:B19"/>
    <mergeCell ref="F19:G19"/>
    <mergeCell ref="H19:I19"/>
    <mergeCell ref="J19:K19"/>
    <mergeCell ref="L19:M19"/>
    <mergeCell ref="N19:O19"/>
    <mergeCell ref="N38:O38"/>
    <mergeCell ref="N61:O61"/>
    <mergeCell ref="A61:B61"/>
    <mergeCell ref="F61:G61"/>
    <mergeCell ref="H61:I61"/>
    <mergeCell ref="J61:K61"/>
    <mergeCell ref="L61:M61"/>
  </mergeCells>
  <pageMargins left="0.75" right="0.3" top="1" bottom="0.5" header="0" footer="0.25"/>
  <pageSetup scale="45" fitToHeight="2" orientation="portrait" r:id="rId1"/>
  <headerFooter>
    <oddFooter>&amp;L&amp;"Arial,Regular"&amp;14Campus&amp;R&amp;"Arial,Regular"&amp;14Page &amp;P of &amp;N</oddFooter>
  </headerFooter>
  <rowBreaks count="1" manualBreakCount="1">
    <brk id="83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E0E6-8A45-4AF9-A739-5D0903C50A17}">
  <sheetPr>
    <pageSetUpPr fitToPage="1"/>
  </sheetPr>
  <dimension ref="A1:HN122"/>
  <sheetViews>
    <sheetView showGridLines="0" zoomScale="80" zoomScaleNormal="80" zoomScaleSheetLayoutView="70" zoomScalePageLayoutView="60" workbookViewId="0">
      <selection activeCell="A11" sqref="A11:F12"/>
    </sheetView>
  </sheetViews>
  <sheetFormatPr defaultColWidth="9.140625" defaultRowHeight="14.1" customHeight="1"/>
  <cols>
    <col min="1" max="1" width="9.42578125" style="8" customWidth="1"/>
    <col min="2" max="2" width="47.5703125" style="8" customWidth="1"/>
    <col min="3" max="3" width="10.7109375" style="8" hidden="1" customWidth="1"/>
    <col min="4" max="4" width="11.42578125" style="9" customWidth="1"/>
    <col min="5" max="5" width="6.5703125" style="8" customWidth="1"/>
    <col min="6" max="6" width="16.85546875" style="9" bestFit="1" customWidth="1"/>
    <col min="7" max="7" width="13.42578125" style="6" customWidth="1"/>
    <col min="8" max="8" width="12" style="8" customWidth="1"/>
    <col min="9" max="9" width="11.42578125" style="8" customWidth="1"/>
    <col min="10" max="10" width="12.42578125" style="1" customWidth="1"/>
    <col min="11" max="11" width="11.42578125" style="8" customWidth="1"/>
    <col min="12" max="12" width="12.140625" style="1" customWidth="1"/>
    <col min="13" max="13" width="11.42578125" style="8" customWidth="1"/>
    <col min="14" max="14" width="12" style="1" customWidth="1"/>
    <col min="15" max="15" width="11.42578125" style="8" customWidth="1"/>
    <col min="16" max="16" width="12.42578125" style="8" customWidth="1"/>
    <col min="17" max="17" width="12.85546875" style="8" customWidth="1"/>
    <col min="18" max="18" width="9.7109375" style="8" bestFit="1" customWidth="1"/>
    <col min="19" max="16384" width="9.140625" style="8"/>
  </cols>
  <sheetData>
    <row r="1" spans="1:96" s="48" customFormat="1" ht="23.25">
      <c r="A1" s="47" t="s">
        <v>36</v>
      </c>
      <c r="D1" s="49"/>
      <c r="G1" s="50"/>
      <c r="J1" s="51"/>
      <c r="L1" s="51"/>
      <c r="N1" s="51"/>
    </row>
    <row r="2" spans="1:96" s="48" customFormat="1" ht="23.25">
      <c r="A2" s="47" t="s">
        <v>0</v>
      </c>
      <c r="D2" s="49"/>
      <c r="G2" s="50"/>
      <c r="J2" s="51"/>
      <c r="L2" s="51"/>
      <c r="N2" s="51"/>
    </row>
    <row r="3" spans="1:96" ht="18" customHeight="1">
      <c r="A3" s="41"/>
      <c r="F3" s="8"/>
    </row>
    <row r="4" spans="1:96" ht="18" customHeight="1">
      <c r="A4" s="40"/>
      <c r="B4" s="12"/>
      <c r="C4" s="12"/>
      <c r="D4" s="13"/>
      <c r="E4" s="12"/>
      <c r="F4" s="12"/>
      <c r="G4" s="14"/>
      <c r="H4" s="12"/>
      <c r="I4" s="12"/>
      <c r="J4" s="15"/>
      <c r="K4" s="12"/>
      <c r="L4" s="15"/>
      <c r="M4" s="12"/>
      <c r="N4" s="15"/>
      <c r="O4" s="12"/>
      <c r="P4" s="12"/>
      <c r="Q4" s="12"/>
    </row>
    <row r="5" spans="1:96" s="42" customFormat="1" ht="20.25">
      <c r="A5" s="53" t="s">
        <v>37</v>
      </c>
      <c r="B5" s="45"/>
      <c r="C5" s="45"/>
      <c r="D5" s="44"/>
      <c r="E5" s="45"/>
      <c r="F5" s="44"/>
      <c r="G5" s="45"/>
      <c r="H5" s="45"/>
      <c r="I5" s="45"/>
      <c r="J5" s="43"/>
      <c r="L5" s="43"/>
      <c r="N5" s="43"/>
    </row>
    <row r="6" spans="1:96" s="46" customFormat="1" ht="39" customHeight="1">
      <c r="A6" s="311" t="s">
        <v>2</v>
      </c>
      <c r="B6" s="312"/>
      <c r="C6" s="56" t="s">
        <v>38</v>
      </c>
      <c r="D6" s="107" t="s">
        <v>3</v>
      </c>
      <c r="E6" s="56" t="s">
        <v>4</v>
      </c>
      <c r="F6" s="55" t="s">
        <v>5</v>
      </c>
      <c r="G6" s="311" t="s">
        <v>39</v>
      </c>
      <c r="H6" s="310"/>
      <c r="I6" s="311" t="s">
        <v>40</v>
      </c>
      <c r="J6" s="310"/>
      <c r="K6" s="311" t="s">
        <v>41</v>
      </c>
      <c r="L6" s="310"/>
      <c r="M6" s="311" t="s">
        <v>42</v>
      </c>
      <c r="N6" s="310"/>
      <c r="O6" s="311" t="s">
        <v>6</v>
      </c>
      <c r="P6" s="319"/>
      <c r="Q6" s="74" t="s">
        <v>11</v>
      </c>
      <c r="R6" s="108"/>
    </row>
    <row r="7" spans="1:96" s="11" customFormat="1" ht="17.45" customHeight="1">
      <c r="A7" s="76" t="s">
        <v>43</v>
      </c>
      <c r="B7" s="104"/>
      <c r="C7" s="94"/>
      <c r="D7" s="109" t="s">
        <v>44</v>
      </c>
      <c r="E7" s="99" t="s">
        <v>45</v>
      </c>
      <c r="F7" s="79" t="s">
        <v>46</v>
      </c>
      <c r="G7" s="84" t="s">
        <v>47</v>
      </c>
      <c r="H7" s="110">
        <v>7747</v>
      </c>
      <c r="I7" s="84"/>
      <c r="J7" s="110"/>
      <c r="K7" s="84"/>
      <c r="L7" s="110"/>
      <c r="M7" s="84"/>
      <c r="N7" s="110"/>
      <c r="O7" s="80"/>
      <c r="P7" s="27"/>
      <c r="Q7" s="111"/>
      <c r="R7" s="6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24"/>
      <c r="CO7" s="24"/>
      <c r="CP7" s="24"/>
      <c r="CQ7" s="24"/>
      <c r="CR7" s="25"/>
    </row>
    <row r="8" spans="1:96" ht="9.9499999999999993" customHeight="1">
      <c r="A8" s="78"/>
      <c r="B8" s="105"/>
      <c r="C8" s="89"/>
      <c r="D8" s="100"/>
      <c r="E8" s="101"/>
      <c r="F8" s="81"/>
      <c r="G8" s="82"/>
      <c r="H8" s="83"/>
      <c r="I8" s="82"/>
      <c r="J8" s="83" t="s">
        <v>48</v>
      </c>
      <c r="K8" s="82"/>
      <c r="L8" s="83"/>
      <c r="M8" s="82"/>
      <c r="N8" s="83"/>
      <c r="O8" s="82"/>
      <c r="P8" s="83"/>
      <c r="Q8" s="112"/>
      <c r="R8" s="6"/>
      <c r="CR8" s="21"/>
    </row>
    <row r="9" spans="1:96" s="11" customFormat="1" ht="17.25" customHeight="1">
      <c r="A9" s="76" t="s">
        <v>49</v>
      </c>
      <c r="B9" s="106"/>
      <c r="C9" s="88"/>
      <c r="D9" s="102" t="s">
        <v>44</v>
      </c>
      <c r="E9" s="98" t="s">
        <v>50</v>
      </c>
      <c r="F9" s="79" t="s">
        <v>46</v>
      </c>
      <c r="G9" s="80" t="s">
        <v>47</v>
      </c>
      <c r="H9" s="27">
        <f>10310+3500</f>
        <v>13810</v>
      </c>
      <c r="I9" s="80" t="s">
        <v>51</v>
      </c>
      <c r="J9" s="27">
        <v>15745</v>
      </c>
      <c r="K9" s="80" t="s">
        <v>51</v>
      </c>
      <c r="L9" s="27">
        <v>12600</v>
      </c>
      <c r="M9" s="80" t="s">
        <v>51</v>
      </c>
      <c r="N9" s="27">
        <v>11785</v>
      </c>
      <c r="O9" s="80"/>
      <c r="P9" s="27"/>
      <c r="Q9" s="113"/>
      <c r="R9" s="6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</row>
    <row r="10" spans="1:96" ht="9.9499999999999993" customHeight="1">
      <c r="A10" s="78"/>
      <c r="B10" s="105"/>
      <c r="C10" s="89"/>
      <c r="D10" s="100"/>
      <c r="E10" s="101"/>
      <c r="F10" s="81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112"/>
      <c r="R10" s="6"/>
      <c r="CR10" s="21"/>
    </row>
    <row r="11" spans="1:96" s="11" customFormat="1" ht="17.45" customHeight="1">
      <c r="A11" s="77" t="s">
        <v>52</v>
      </c>
      <c r="B11" s="106"/>
      <c r="C11" s="88"/>
      <c r="D11" s="102" t="s">
        <v>44</v>
      </c>
      <c r="E11" s="99" t="s">
        <v>45</v>
      </c>
      <c r="F11" s="79" t="s">
        <v>53</v>
      </c>
      <c r="G11" s="80" t="s">
        <v>47</v>
      </c>
      <c r="H11" s="27">
        <f>13772-11470</f>
        <v>2302</v>
      </c>
      <c r="I11" s="91"/>
      <c r="J11" s="27"/>
      <c r="K11" s="91"/>
      <c r="L11" s="27"/>
      <c r="M11" s="91"/>
      <c r="N11" s="27"/>
      <c r="O11" s="91"/>
      <c r="P11" s="27"/>
      <c r="Q11" s="113"/>
      <c r="R11" s="6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</row>
    <row r="12" spans="1:96" s="11" customFormat="1" ht="17.45" customHeight="1">
      <c r="A12" s="77"/>
      <c r="B12" s="106"/>
      <c r="C12" s="88"/>
      <c r="D12" s="102"/>
      <c r="E12" s="99"/>
      <c r="F12" s="79" t="s">
        <v>46</v>
      </c>
      <c r="G12" s="80" t="s">
        <v>47</v>
      </c>
      <c r="H12" s="27">
        <v>6447</v>
      </c>
      <c r="I12" s="91"/>
      <c r="J12" s="27"/>
      <c r="K12" s="91"/>
      <c r="L12" s="27"/>
      <c r="M12" s="91"/>
      <c r="N12" s="27"/>
      <c r="O12" s="91"/>
      <c r="P12" s="27"/>
      <c r="Q12" s="113"/>
      <c r="R12" s="6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</row>
    <row r="13" spans="1:96" ht="9.9499999999999993" customHeight="1">
      <c r="A13" s="78"/>
      <c r="B13" s="105"/>
      <c r="C13" s="89"/>
      <c r="D13" s="100"/>
      <c r="E13" s="101"/>
      <c r="F13" s="81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112"/>
      <c r="R13" s="6"/>
      <c r="CR13" s="21"/>
    </row>
    <row r="14" spans="1:96" s="11" customFormat="1" ht="17.45" customHeight="1">
      <c r="A14" s="77" t="s">
        <v>54</v>
      </c>
      <c r="B14" s="114"/>
      <c r="C14" s="115"/>
      <c r="D14" s="102" t="s">
        <v>44</v>
      </c>
      <c r="E14" s="99" t="s">
        <v>50</v>
      </c>
      <c r="F14" s="79" t="s">
        <v>55</v>
      </c>
      <c r="G14" s="80" t="s">
        <v>56</v>
      </c>
      <c r="H14" s="27">
        <v>500</v>
      </c>
      <c r="I14" s="80"/>
      <c r="J14" s="27"/>
      <c r="K14" s="80"/>
      <c r="L14" s="27"/>
      <c r="M14" s="80"/>
      <c r="N14" s="27"/>
      <c r="O14" s="80"/>
      <c r="P14" s="27"/>
      <c r="Q14" s="113"/>
      <c r="R14" s="6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</row>
    <row r="15" spans="1:96" s="11" customFormat="1" ht="17.45" customHeight="1">
      <c r="A15" s="77"/>
      <c r="B15" s="114"/>
      <c r="C15" s="115"/>
      <c r="D15" s="102"/>
      <c r="E15" s="98"/>
      <c r="F15" s="79" t="s">
        <v>46</v>
      </c>
      <c r="G15" s="80" t="s">
        <v>47</v>
      </c>
      <c r="H15" s="27">
        <f>1222+1034+2744</f>
        <v>5000</v>
      </c>
      <c r="I15" s="80" t="s">
        <v>51</v>
      </c>
      <c r="J15" s="27">
        <v>5000</v>
      </c>
      <c r="K15" s="80" t="s">
        <v>51</v>
      </c>
      <c r="L15" s="27">
        <v>5000</v>
      </c>
      <c r="M15" s="80" t="s">
        <v>51</v>
      </c>
      <c r="N15" s="27">
        <v>5000</v>
      </c>
      <c r="O15" s="80" t="s">
        <v>57</v>
      </c>
      <c r="P15" s="27">
        <v>16723</v>
      </c>
      <c r="Q15" s="113"/>
      <c r="R15" s="6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</row>
    <row r="16" spans="1:96" ht="9.9499999999999993" customHeight="1">
      <c r="A16" s="78"/>
      <c r="B16" s="105"/>
      <c r="C16" s="89"/>
      <c r="D16" s="100"/>
      <c r="E16" s="101"/>
      <c r="F16" s="81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112"/>
      <c r="R16" s="6"/>
      <c r="CR16" s="21"/>
    </row>
    <row r="17" spans="1:96" s="11" customFormat="1" ht="17.45" customHeight="1">
      <c r="A17" s="77" t="s">
        <v>58</v>
      </c>
      <c r="B17" s="114"/>
      <c r="C17" s="115"/>
      <c r="D17" s="102" t="s">
        <v>44</v>
      </c>
      <c r="E17" s="99" t="s">
        <v>50</v>
      </c>
      <c r="F17" s="79" t="s">
        <v>55</v>
      </c>
      <c r="G17" s="80" t="s">
        <v>56</v>
      </c>
      <c r="H17" s="27">
        <v>500</v>
      </c>
      <c r="I17" s="80"/>
      <c r="J17" s="27"/>
      <c r="K17" s="80"/>
      <c r="L17" s="27"/>
      <c r="M17" s="80"/>
      <c r="N17" s="27"/>
      <c r="O17" s="80"/>
      <c r="P17" s="27"/>
      <c r="Q17" s="113"/>
      <c r="R17" s="6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</row>
    <row r="18" spans="1:96" s="11" customFormat="1" ht="17.45" customHeight="1">
      <c r="A18" s="77"/>
      <c r="B18" s="114"/>
      <c r="C18" s="115"/>
      <c r="D18" s="102"/>
      <c r="E18" s="98"/>
      <c r="F18" s="79" t="s">
        <v>46</v>
      </c>
      <c r="G18" s="80" t="s">
        <v>47</v>
      </c>
      <c r="H18" s="27">
        <f>1001+798+3201</f>
        <v>5000</v>
      </c>
      <c r="I18" s="80" t="s">
        <v>51</v>
      </c>
      <c r="J18" s="27">
        <v>5000</v>
      </c>
      <c r="K18" s="80" t="s">
        <v>51</v>
      </c>
      <c r="L18" s="27">
        <v>5000</v>
      </c>
      <c r="M18" s="80" t="s">
        <v>51</v>
      </c>
      <c r="N18" s="27">
        <v>5000</v>
      </c>
      <c r="O18" s="80" t="s">
        <v>57</v>
      </c>
      <c r="P18" s="27">
        <f>28588-H17-H18-J18-L18-N18</f>
        <v>8088</v>
      </c>
      <c r="Q18" s="113"/>
      <c r="R18" s="6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</row>
    <row r="19" spans="1:96" ht="9.9499999999999993" customHeight="1">
      <c r="A19" s="78"/>
      <c r="B19" s="105"/>
      <c r="C19" s="89"/>
      <c r="D19" s="100"/>
      <c r="E19" s="101"/>
      <c r="F19" s="81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112"/>
      <c r="R19" s="6"/>
      <c r="CR19" s="21"/>
    </row>
    <row r="20" spans="1:96" ht="17.25" customHeight="1">
      <c r="A20" s="76" t="s">
        <v>59</v>
      </c>
      <c r="B20" s="104"/>
      <c r="C20" s="94"/>
      <c r="D20" s="102" t="s">
        <v>44</v>
      </c>
      <c r="E20" s="99" t="s">
        <v>50</v>
      </c>
      <c r="F20" s="79" t="s">
        <v>60</v>
      </c>
      <c r="G20" s="84" t="s">
        <v>61</v>
      </c>
      <c r="H20" s="110">
        <v>2000</v>
      </c>
      <c r="I20" s="84"/>
      <c r="J20" s="110"/>
      <c r="K20" s="84"/>
      <c r="L20" s="110"/>
      <c r="M20" s="86"/>
      <c r="N20" s="110"/>
      <c r="O20" s="80"/>
      <c r="P20" s="27"/>
      <c r="Q20" s="113"/>
      <c r="R20" s="6"/>
      <c r="CR20" s="21"/>
    </row>
    <row r="21" spans="1:96" ht="9.9499999999999993" customHeight="1">
      <c r="A21" s="78"/>
      <c r="B21" s="105"/>
      <c r="C21" s="89"/>
      <c r="D21" s="100"/>
      <c r="E21" s="101"/>
      <c r="F21" s="81"/>
      <c r="G21" s="82"/>
      <c r="H21" s="83"/>
      <c r="I21" s="82"/>
      <c r="J21" s="83"/>
      <c r="K21" s="82"/>
      <c r="L21" s="83"/>
      <c r="M21" s="82"/>
      <c r="N21" s="83"/>
      <c r="O21" s="82"/>
      <c r="P21" s="83"/>
      <c r="Q21" s="112"/>
      <c r="R21" s="6"/>
      <c r="CR21" s="21"/>
    </row>
    <row r="22" spans="1:96" ht="17.25" customHeight="1">
      <c r="A22" s="76" t="s">
        <v>62</v>
      </c>
      <c r="B22" s="104"/>
      <c r="C22" s="94"/>
      <c r="D22" s="102" t="s">
        <v>44</v>
      </c>
      <c r="E22" s="99" t="s">
        <v>50</v>
      </c>
      <c r="F22" s="79" t="s">
        <v>60</v>
      </c>
      <c r="G22" s="84" t="s">
        <v>61</v>
      </c>
      <c r="H22" s="110">
        <v>1800</v>
      </c>
      <c r="I22" s="84"/>
      <c r="J22" s="110"/>
      <c r="K22" s="84"/>
      <c r="L22" s="110"/>
      <c r="M22" s="86"/>
      <c r="N22" s="110"/>
      <c r="O22" s="80"/>
      <c r="P22" s="27"/>
      <c r="Q22" s="113"/>
      <c r="R22" s="6"/>
      <c r="CR22" s="21"/>
    </row>
    <row r="23" spans="1:96" ht="9.9499999999999993" customHeight="1">
      <c r="A23" s="78"/>
      <c r="B23" s="105"/>
      <c r="C23" s="89"/>
      <c r="D23" s="100"/>
      <c r="E23" s="101"/>
      <c r="F23" s="81"/>
      <c r="G23" s="82"/>
      <c r="H23" s="83"/>
      <c r="I23" s="82"/>
      <c r="J23" s="83"/>
      <c r="K23" s="82"/>
      <c r="L23" s="83"/>
      <c r="M23" s="82"/>
      <c r="N23" s="83"/>
      <c r="O23" s="82"/>
      <c r="P23" s="83"/>
      <c r="Q23" s="112"/>
      <c r="R23" s="6"/>
      <c r="CR23" s="21"/>
    </row>
    <row r="24" spans="1:96" ht="17.25" customHeight="1">
      <c r="A24" s="76" t="s">
        <v>63</v>
      </c>
      <c r="B24" s="104"/>
      <c r="C24" s="94"/>
      <c r="D24" s="102" t="s">
        <v>44</v>
      </c>
      <c r="E24" s="99" t="s">
        <v>50</v>
      </c>
      <c r="F24" s="79" t="s">
        <v>60</v>
      </c>
      <c r="G24" s="84" t="s">
        <v>61</v>
      </c>
      <c r="H24" s="110">
        <v>1500</v>
      </c>
      <c r="I24" s="84"/>
      <c r="J24" s="110"/>
      <c r="K24" s="84"/>
      <c r="L24" s="110"/>
      <c r="M24" s="86"/>
      <c r="N24" s="110"/>
      <c r="O24" s="80"/>
      <c r="P24" s="27"/>
      <c r="Q24" s="113"/>
      <c r="R24" s="6"/>
      <c r="CR24" s="21"/>
    </row>
    <row r="25" spans="1:96" ht="9.9499999999999993" customHeight="1">
      <c r="A25" s="78"/>
      <c r="B25" s="105"/>
      <c r="C25" s="89"/>
      <c r="D25" s="100"/>
      <c r="E25" s="101"/>
      <c r="F25" s="81"/>
      <c r="G25" s="82"/>
      <c r="H25" s="83"/>
      <c r="I25" s="82"/>
      <c r="J25" s="83"/>
      <c r="K25" s="82"/>
      <c r="L25" s="83"/>
      <c r="M25" s="82"/>
      <c r="N25" s="83"/>
      <c r="O25" s="82"/>
      <c r="P25" s="83"/>
      <c r="Q25" s="112"/>
      <c r="R25" s="6"/>
      <c r="CR25" s="21"/>
    </row>
    <row r="26" spans="1:96" ht="17.25" customHeight="1">
      <c r="A26" s="76" t="s">
        <v>64</v>
      </c>
      <c r="B26" s="104"/>
      <c r="C26" s="94"/>
      <c r="D26" s="102" t="s">
        <v>44</v>
      </c>
      <c r="E26" s="99" t="s">
        <v>50</v>
      </c>
      <c r="F26" s="79" t="s">
        <v>60</v>
      </c>
      <c r="G26" s="84" t="s">
        <v>61</v>
      </c>
      <c r="H26" s="110">
        <v>1500</v>
      </c>
      <c r="I26" s="84"/>
      <c r="J26" s="110"/>
      <c r="K26" s="84"/>
      <c r="L26" s="110"/>
      <c r="M26" s="86"/>
      <c r="N26" s="110"/>
      <c r="O26" s="80"/>
      <c r="P26" s="27"/>
      <c r="Q26" s="113"/>
      <c r="R26" s="6"/>
      <c r="CR26" s="21"/>
    </row>
    <row r="27" spans="1:96" ht="9.9499999999999993" customHeight="1">
      <c r="A27" s="78"/>
      <c r="B27" s="105"/>
      <c r="C27" s="89"/>
      <c r="D27" s="100"/>
      <c r="E27" s="101"/>
      <c r="F27" s="81"/>
      <c r="G27" s="82"/>
      <c r="H27" s="83"/>
      <c r="I27" s="82"/>
      <c r="J27" s="83"/>
      <c r="K27" s="82"/>
      <c r="L27" s="83"/>
      <c r="M27" s="82"/>
      <c r="N27" s="83"/>
      <c r="O27" s="82"/>
      <c r="P27" s="83"/>
      <c r="Q27" s="112"/>
      <c r="R27" s="6"/>
      <c r="CR27" s="21"/>
    </row>
    <row r="28" spans="1:96" ht="17.25" customHeight="1">
      <c r="A28" s="76" t="s">
        <v>65</v>
      </c>
      <c r="B28" s="104"/>
      <c r="C28" s="94"/>
      <c r="D28" s="102" t="s">
        <v>44</v>
      </c>
      <c r="E28" s="99" t="s">
        <v>45</v>
      </c>
      <c r="F28" s="79" t="s">
        <v>46</v>
      </c>
      <c r="G28" s="84" t="s">
        <v>61</v>
      </c>
      <c r="H28" s="110">
        <v>625</v>
      </c>
      <c r="I28" s="84"/>
      <c r="J28" s="110"/>
      <c r="K28" s="84"/>
      <c r="L28" s="110"/>
      <c r="M28" s="86"/>
      <c r="N28" s="110"/>
      <c r="O28" s="80"/>
      <c r="P28" s="27"/>
      <c r="Q28" s="113"/>
      <c r="R28" s="6"/>
      <c r="CR28" s="21"/>
    </row>
    <row r="29" spans="1:96" ht="9.9499999999999993" customHeight="1">
      <c r="A29" s="78"/>
      <c r="B29" s="105"/>
      <c r="C29" s="89"/>
      <c r="D29" s="100"/>
      <c r="E29" s="101"/>
      <c r="F29" s="81"/>
      <c r="G29" s="82"/>
      <c r="H29" s="83"/>
      <c r="I29" s="82"/>
      <c r="J29" s="83"/>
      <c r="K29" s="82"/>
      <c r="L29" s="83"/>
      <c r="M29" s="82"/>
      <c r="N29" s="83"/>
      <c r="O29" s="82"/>
      <c r="P29" s="83"/>
      <c r="Q29" s="112"/>
      <c r="R29" s="6"/>
      <c r="CR29" s="21"/>
    </row>
    <row r="30" spans="1:96" ht="17.25" customHeight="1">
      <c r="A30" s="76" t="s">
        <v>66</v>
      </c>
      <c r="B30" s="104"/>
      <c r="C30" s="94"/>
      <c r="D30" s="102" t="s">
        <v>44</v>
      </c>
      <c r="E30" s="99" t="s">
        <v>45</v>
      </c>
      <c r="F30" s="79" t="s">
        <v>46</v>
      </c>
      <c r="G30" s="84" t="s">
        <v>61</v>
      </c>
      <c r="H30" s="110">
        <v>350</v>
      </c>
      <c r="I30" s="84"/>
      <c r="J30" s="110"/>
      <c r="K30" s="84"/>
      <c r="L30" s="110"/>
      <c r="M30" s="86"/>
      <c r="N30" s="110"/>
      <c r="O30" s="80"/>
      <c r="P30" s="27"/>
      <c r="Q30" s="113"/>
      <c r="R30" s="6"/>
      <c r="CR30" s="21"/>
    </row>
    <row r="31" spans="1:96" ht="9.9499999999999993" customHeight="1">
      <c r="A31" s="78"/>
      <c r="B31" s="105"/>
      <c r="C31" s="89"/>
      <c r="D31" s="100"/>
      <c r="E31" s="101"/>
      <c r="F31" s="81"/>
      <c r="G31" s="82"/>
      <c r="H31" s="83"/>
      <c r="I31" s="82"/>
      <c r="J31" s="83"/>
      <c r="K31" s="82"/>
      <c r="L31" s="83"/>
      <c r="M31" s="82"/>
      <c r="N31" s="83"/>
      <c r="O31" s="82"/>
      <c r="P31" s="83"/>
      <c r="Q31" s="112"/>
      <c r="R31" s="6"/>
      <c r="CR31" s="21"/>
    </row>
    <row r="32" spans="1:96" ht="17.25" customHeight="1">
      <c r="A32" s="76" t="s">
        <v>67</v>
      </c>
      <c r="B32" s="104"/>
      <c r="C32" s="94"/>
      <c r="D32" s="102" t="s">
        <v>44</v>
      </c>
      <c r="E32" s="99" t="s">
        <v>45</v>
      </c>
      <c r="F32" s="79" t="s">
        <v>46</v>
      </c>
      <c r="G32" s="84" t="s">
        <v>61</v>
      </c>
      <c r="H32" s="110">
        <v>650</v>
      </c>
      <c r="I32" s="84"/>
      <c r="J32" s="110"/>
      <c r="K32" s="84"/>
      <c r="L32" s="110"/>
      <c r="M32" s="86"/>
      <c r="N32" s="110"/>
      <c r="O32" s="80"/>
      <c r="P32" s="27"/>
      <c r="Q32" s="113"/>
      <c r="R32" s="6"/>
      <c r="CR32" s="21"/>
    </row>
    <row r="33" spans="1:96" ht="9.9499999999999993" customHeight="1">
      <c r="A33" s="78"/>
      <c r="B33" s="105"/>
      <c r="C33" s="89"/>
      <c r="D33" s="100"/>
      <c r="E33" s="101"/>
      <c r="F33" s="81"/>
      <c r="G33" s="82"/>
      <c r="H33" s="83"/>
      <c r="I33" s="82"/>
      <c r="J33" s="83"/>
      <c r="K33" s="82"/>
      <c r="L33" s="83"/>
      <c r="M33" s="82"/>
      <c r="N33" s="83"/>
      <c r="O33" s="82"/>
      <c r="P33" s="83"/>
      <c r="Q33" s="112"/>
      <c r="R33" s="6"/>
      <c r="CR33" s="21"/>
    </row>
    <row r="34" spans="1:96" s="11" customFormat="1" ht="17.45" customHeight="1">
      <c r="A34" s="77" t="s">
        <v>68</v>
      </c>
      <c r="B34" s="106"/>
      <c r="C34" s="88"/>
      <c r="D34" s="102" t="s">
        <v>44</v>
      </c>
      <c r="E34" s="99" t="s">
        <v>45</v>
      </c>
      <c r="F34" s="79" t="s">
        <v>46</v>
      </c>
      <c r="G34" s="80" t="s">
        <v>47</v>
      </c>
      <c r="H34" s="27">
        <v>8157</v>
      </c>
      <c r="I34" s="91"/>
      <c r="J34" s="27"/>
      <c r="K34" s="91"/>
      <c r="L34" s="27"/>
      <c r="M34" s="91"/>
      <c r="N34" s="27"/>
      <c r="O34" s="91"/>
      <c r="P34" s="27"/>
      <c r="Q34" s="113"/>
      <c r="R34" s="6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</row>
    <row r="35" spans="1:96" ht="9.9499999999999993" customHeight="1">
      <c r="A35" s="78"/>
      <c r="B35" s="105"/>
      <c r="C35" s="89"/>
      <c r="D35" s="100"/>
      <c r="E35" s="101"/>
      <c r="F35" s="81"/>
      <c r="G35" s="82"/>
      <c r="H35" s="83"/>
      <c r="I35" s="82"/>
      <c r="J35" s="83"/>
      <c r="K35" s="82"/>
      <c r="L35" s="83"/>
      <c r="M35" s="82"/>
      <c r="N35" s="83"/>
      <c r="O35" s="82"/>
      <c r="P35" s="83"/>
      <c r="Q35" s="112"/>
      <c r="R35" s="6"/>
      <c r="CR35" s="21"/>
    </row>
    <row r="36" spans="1:96" s="11" customFormat="1" ht="17.45" customHeight="1">
      <c r="A36" s="77" t="s">
        <v>69</v>
      </c>
      <c r="B36" s="106"/>
      <c r="C36" s="88"/>
      <c r="D36" s="102" t="s">
        <v>44</v>
      </c>
      <c r="E36" s="99" t="s">
        <v>45</v>
      </c>
      <c r="F36" s="79" t="s">
        <v>46</v>
      </c>
      <c r="G36" s="80" t="s">
        <v>47</v>
      </c>
      <c r="H36" s="27">
        <v>7419</v>
      </c>
      <c r="I36" s="91"/>
      <c r="J36" s="116"/>
      <c r="K36" s="80"/>
      <c r="L36" s="27"/>
      <c r="M36" s="91"/>
      <c r="N36" s="116"/>
      <c r="O36" s="91"/>
      <c r="P36" s="116"/>
      <c r="Q36" s="113"/>
      <c r="R36" s="6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24"/>
      <c r="CO36" s="24"/>
      <c r="CP36" s="24"/>
      <c r="CQ36" s="24"/>
      <c r="CR36" s="24"/>
    </row>
    <row r="37" spans="1:96" ht="9.9499999999999993" customHeight="1">
      <c r="A37" s="78"/>
      <c r="B37" s="105"/>
      <c r="C37" s="89"/>
      <c r="D37" s="100"/>
      <c r="E37" s="101"/>
      <c r="F37" s="81"/>
      <c r="G37" s="82"/>
      <c r="H37" s="83"/>
      <c r="I37" s="82"/>
      <c r="J37" s="83"/>
      <c r="K37" s="82"/>
      <c r="L37" s="83"/>
      <c r="M37" s="82"/>
      <c r="N37" s="83"/>
      <c r="O37" s="82"/>
      <c r="P37" s="83"/>
      <c r="Q37" s="112"/>
      <c r="R37" s="6"/>
      <c r="CR37" s="21"/>
    </row>
    <row r="38" spans="1:96" s="11" customFormat="1" ht="17.45" customHeight="1">
      <c r="A38" s="76" t="s">
        <v>70</v>
      </c>
      <c r="B38" s="106"/>
      <c r="C38" s="88"/>
      <c r="D38" s="102" t="s">
        <v>44</v>
      </c>
      <c r="E38" s="99" t="s">
        <v>45</v>
      </c>
      <c r="F38" s="79" t="s">
        <v>46</v>
      </c>
      <c r="G38" s="80" t="s">
        <v>47</v>
      </c>
      <c r="H38" s="27">
        <v>15292</v>
      </c>
      <c r="I38" s="91"/>
      <c r="J38" s="116"/>
      <c r="K38" s="91"/>
      <c r="L38" s="116"/>
      <c r="M38" s="91"/>
      <c r="N38" s="116"/>
      <c r="O38" s="91"/>
      <c r="P38" s="116"/>
      <c r="Q38" s="113"/>
      <c r="R38" s="6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</row>
    <row r="39" spans="1:96" ht="9.9499999999999993" customHeight="1">
      <c r="A39" s="78"/>
      <c r="B39" s="105"/>
      <c r="C39" s="89"/>
      <c r="D39" s="100"/>
      <c r="E39" s="101"/>
      <c r="F39" s="81"/>
      <c r="G39" s="82"/>
      <c r="H39" s="83"/>
      <c r="I39" s="82"/>
      <c r="J39" s="83"/>
      <c r="K39" s="82"/>
      <c r="L39" s="83"/>
      <c r="M39" s="82"/>
      <c r="N39" s="83"/>
      <c r="O39" s="82"/>
      <c r="P39" s="83"/>
      <c r="Q39" s="112"/>
      <c r="R39" s="6"/>
      <c r="CR39" s="21"/>
    </row>
    <row r="40" spans="1:96" s="11" customFormat="1" ht="17.45" customHeight="1">
      <c r="A40" s="77" t="s">
        <v>71</v>
      </c>
      <c r="B40" s="106"/>
      <c r="C40" s="88"/>
      <c r="D40" s="102" t="s">
        <v>44</v>
      </c>
      <c r="E40" s="99" t="s">
        <v>45</v>
      </c>
      <c r="F40" s="79" t="s">
        <v>46</v>
      </c>
      <c r="G40" s="80"/>
      <c r="H40" s="27"/>
      <c r="I40" s="91" t="s">
        <v>72</v>
      </c>
      <c r="J40" s="27">
        <f>1583+1303</f>
        <v>2886</v>
      </c>
      <c r="K40" s="91" t="s">
        <v>51</v>
      </c>
      <c r="L40" s="27">
        <v>5000</v>
      </c>
      <c r="M40" s="91" t="s">
        <v>51</v>
      </c>
      <c r="N40" s="27">
        <v>5000</v>
      </c>
      <c r="O40" s="91" t="s">
        <v>51</v>
      </c>
      <c r="P40" s="27">
        <v>5000</v>
      </c>
      <c r="Q40" s="113"/>
      <c r="R40" s="6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</row>
    <row r="41" spans="1:96" ht="9.9499999999999993" customHeight="1">
      <c r="A41" s="78"/>
      <c r="B41" s="105"/>
      <c r="C41" s="89"/>
      <c r="D41" s="100"/>
      <c r="E41" s="101"/>
      <c r="F41" s="81"/>
      <c r="G41" s="82"/>
      <c r="H41" s="83"/>
      <c r="I41" s="82"/>
      <c r="J41" s="83"/>
      <c r="K41" s="82"/>
      <c r="L41" s="83"/>
      <c r="M41" s="82"/>
      <c r="N41" s="83"/>
      <c r="O41" s="82"/>
      <c r="P41" s="83"/>
      <c r="Q41" s="112"/>
      <c r="R41" s="6"/>
      <c r="CR41" s="21"/>
    </row>
    <row r="42" spans="1:96" s="11" customFormat="1" ht="17.45" customHeight="1">
      <c r="A42" s="77" t="s">
        <v>73</v>
      </c>
      <c r="B42" s="106"/>
      <c r="C42" s="88"/>
      <c r="D42" s="102" t="s">
        <v>44</v>
      </c>
      <c r="E42" s="99" t="s">
        <v>45</v>
      </c>
      <c r="F42" s="79" t="s">
        <v>46</v>
      </c>
      <c r="G42" s="80"/>
      <c r="H42" s="27"/>
      <c r="I42" s="91" t="s">
        <v>72</v>
      </c>
      <c r="J42" s="116">
        <f>766+596</f>
        <v>1362</v>
      </c>
      <c r="K42" s="80" t="s">
        <v>51</v>
      </c>
      <c r="L42" s="27">
        <v>5000</v>
      </c>
      <c r="M42" s="91" t="s">
        <v>51</v>
      </c>
      <c r="N42" s="116">
        <v>5000</v>
      </c>
      <c r="O42" s="91" t="s">
        <v>57</v>
      </c>
      <c r="P42" s="116">
        <f>18187-J42-L42-N42</f>
        <v>6825</v>
      </c>
      <c r="Q42" s="113"/>
      <c r="R42" s="6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24"/>
      <c r="CO42" s="24"/>
      <c r="CP42" s="24"/>
      <c r="CQ42" s="24"/>
      <c r="CR42" s="24"/>
    </row>
    <row r="43" spans="1:96" ht="9.9499999999999993" customHeight="1">
      <c r="A43" s="78"/>
      <c r="B43" s="105"/>
      <c r="C43" s="89"/>
      <c r="D43" s="100"/>
      <c r="E43" s="101"/>
      <c r="F43" s="81"/>
      <c r="G43" s="82"/>
      <c r="H43" s="83"/>
      <c r="I43" s="82"/>
      <c r="J43" s="83"/>
      <c r="K43" s="82"/>
      <c r="L43" s="83"/>
      <c r="M43" s="82"/>
      <c r="N43" s="83"/>
      <c r="O43" s="82"/>
      <c r="P43" s="83"/>
      <c r="Q43" s="112"/>
      <c r="R43" s="6"/>
      <c r="CR43" s="21"/>
    </row>
    <row r="44" spans="1:96" s="11" customFormat="1" ht="17.45" customHeight="1">
      <c r="A44" s="76" t="s">
        <v>74</v>
      </c>
      <c r="B44" s="106"/>
      <c r="C44" s="88"/>
      <c r="D44" s="102" t="s">
        <v>44</v>
      </c>
      <c r="E44" s="99" t="s">
        <v>45</v>
      </c>
      <c r="F44" s="79" t="s">
        <v>46</v>
      </c>
      <c r="G44" s="80"/>
      <c r="H44" s="27"/>
      <c r="I44" s="91"/>
      <c r="J44" s="116"/>
      <c r="K44" s="91" t="s">
        <v>72</v>
      </c>
      <c r="L44" s="116">
        <f>2904+2442</f>
        <v>5346</v>
      </c>
      <c r="M44" s="91" t="s">
        <v>51</v>
      </c>
      <c r="N44" s="116">
        <v>5000</v>
      </c>
      <c r="O44" s="91" t="s">
        <v>51</v>
      </c>
      <c r="P44" s="116">
        <v>5000</v>
      </c>
      <c r="Q44" s="113"/>
      <c r="R44" s="6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</row>
    <row r="45" spans="1:96" ht="9.9499999999999993" customHeight="1">
      <c r="A45" s="78"/>
      <c r="B45" s="105"/>
      <c r="C45" s="89"/>
      <c r="D45" s="100"/>
      <c r="E45" s="101"/>
      <c r="F45" s="81"/>
      <c r="G45" s="82"/>
      <c r="H45" s="83"/>
      <c r="I45" s="82"/>
      <c r="J45" s="83"/>
      <c r="K45" s="82"/>
      <c r="L45" s="83"/>
      <c r="M45" s="82"/>
      <c r="N45" s="83"/>
      <c r="O45" s="82"/>
      <c r="P45" s="83"/>
      <c r="Q45" s="112"/>
      <c r="R45" s="6"/>
      <c r="CR45" s="21"/>
    </row>
    <row r="46" spans="1:96" s="11" customFormat="1" ht="17.45" customHeight="1">
      <c r="A46" s="77" t="s">
        <v>75</v>
      </c>
      <c r="B46" s="106"/>
      <c r="C46" s="88"/>
      <c r="D46" s="102" t="s">
        <v>44</v>
      </c>
      <c r="E46" s="99" t="s">
        <v>45</v>
      </c>
      <c r="F46" s="79" t="s">
        <v>46</v>
      </c>
      <c r="G46" s="80"/>
      <c r="H46" s="27"/>
      <c r="I46" s="91"/>
      <c r="J46" s="116"/>
      <c r="K46" s="91" t="s">
        <v>72</v>
      </c>
      <c r="L46" s="116">
        <f>1740+1450</f>
        <v>3190</v>
      </c>
      <c r="M46" s="91" t="s">
        <v>51</v>
      </c>
      <c r="N46" s="116">
        <v>5000</v>
      </c>
      <c r="O46" s="91" t="s">
        <v>51</v>
      </c>
      <c r="P46" s="116">
        <v>5000</v>
      </c>
      <c r="Q46" s="113"/>
      <c r="R46" s="6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</row>
    <row r="47" spans="1:96" ht="9.9499999999999993" customHeight="1">
      <c r="A47" s="78"/>
      <c r="B47" s="105"/>
      <c r="C47" s="89"/>
      <c r="D47" s="100"/>
      <c r="E47" s="101"/>
      <c r="F47" s="81"/>
      <c r="G47" s="82"/>
      <c r="H47" s="83"/>
      <c r="I47" s="82"/>
      <c r="J47" s="83"/>
      <c r="K47" s="82"/>
      <c r="L47" s="83"/>
      <c r="M47" s="82"/>
      <c r="N47" s="83"/>
      <c r="O47" s="82"/>
      <c r="P47" s="83"/>
      <c r="Q47" s="112"/>
      <c r="R47" s="6"/>
      <c r="CR47" s="21"/>
    </row>
    <row r="48" spans="1:96" s="11" customFormat="1" ht="17.45" customHeight="1">
      <c r="A48" s="77" t="s">
        <v>76</v>
      </c>
      <c r="B48" s="106"/>
      <c r="C48" s="88"/>
      <c r="D48" s="102" t="s">
        <v>44</v>
      </c>
      <c r="E48" s="99" t="s">
        <v>45</v>
      </c>
      <c r="F48" s="79" t="s">
        <v>46</v>
      </c>
      <c r="G48" s="80"/>
      <c r="H48" s="27"/>
      <c r="I48" s="91"/>
      <c r="J48" s="116"/>
      <c r="K48" s="91"/>
      <c r="L48" s="116"/>
      <c r="M48" s="91" t="s">
        <v>72</v>
      </c>
      <c r="N48" s="116">
        <f>2168+1804</f>
        <v>3972</v>
      </c>
      <c r="O48" s="91" t="s">
        <v>51</v>
      </c>
      <c r="P48" s="116">
        <v>5000</v>
      </c>
      <c r="Q48" s="113"/>
      <c r="R48" s="6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</row>
    <row r="49" spans="1:101" ht="9.9499999999999993" customHeight="1">
      <c r="A49" s="78"/>
      <c r="B49" s="105"/>
      <c r="C49" s="89"/>
      <c r="D49" s="100"/>
      <c r="E49" s="101"/>
      <c r="F49" s="81"/>
      <c r="G49" s="82"/>
      <c r="H49" s="83"/>
      <c r="I49" s="82"/>
      <c r="J49" s="83"/>
      <c r="K49" s="82"/>
      <c r="L49" s="83"/>
      <c r="M49" s="82"/>
      <c r="N49" s="83"/>
      <c r="O49" s="82"/>
      <c r="P49" s="83"/>
      <c r="Q49" s="112"/>
      <c r="R49" s="6"/>
      <c r="CR49" s="21"/>
    </row>
    <row r="50" spans="1:101" s="11" customFormat="1" ht="17.45" customHeight="1">
      <c r="A50" s="77" t="s">
        <v>77</v>
      </c>
      <c r="B50" s="106"/>
      <c r="C50" s="88"/>
      <c r="D50" s="102" t="s">
        <v>44</v>
      </c>
      <c r="E50" s="99" t="s">
        <v>45</v>
      </c>
      <c r="F50" s="79" t="s">
        <v>46</v>
      </c>
      <c r="G50" s="80"/>
      <c r="H50" s="27"/>
      <c r="I50" s="91"/>
      <c r="J50" s="116"/>
      <c r="K50" s="91"/>
      <c r="L50" s="116"/>
      <c r="M50" s="91" t="s">
        <v>72</v>
      </c>
      <c r="N50" s="116">
        <f>640+421</f>
        <v>1061</v>
      </c>
      <c r="O50" s="91" t="s">
        <v>51</v>
      </c>
      <c r="P50" s="116">
        <v>5000</v>
      </c>
      <c r="Q50" s="113"/>
      <c r="R50" s="6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</row>
    <row r="51" spans="1:101" ht="9.9499999999999993" customHeight="1">
      <c r="A51" s="78"/>
      <c r="B51" s="105"/>
      <c r="C51" s="89"/>
      <c r="D51" s="100"/>
      <c r="E51" s="101"/>
      <c r="F51" s="81"/>
      <c r="G51" s="82"/>
      <c r="H51" s="83"/>
      <c r="I51" s="82"/>
      <c r="J51" s="83"/>
      <c r="K51" s="82"/>
      <c r="L51" s="83"/>
      <c r="M51" s="82"/>
      <c r="N51" s="83"/>
      <c r="O51" s="82"/>
      <c r="P51" s="83"/>
      <c r="Q51" s="112"/>
      <c r="R51" s="6"/>
      <c r="CR51" s="21"/>
    </row>
    <row r="52" spans="1:101" s="11" customFormat="1" ht="17.45" customHeight="1">
      <c r="A52" s="77" t="s">
        <v>78</v>
      </c>
      <c r="B52" s="106"/>
      <c r="C52" s="88"/>
      <c r="D52" s="102" t="s">
        <v>44</v>
      </c>
      <c r="E52" s="99" t="s">
        <v>45</v>
      </c>
      <c r="F52" s="79" t="s">
        <v>46</v>
      </c>
      <c r="G52" s="80"/>
      <c r="H52" s="27"/>
      <c r="I52" s="91"/>
      <c r="J52" s="116"/>
      <c r="K52" s="91"/>
      <c r="L52" s="116"/>
      <c r="M52" s="91" t="s">
        <v>72</v>
      </c>
      <c r="N52" s="116">
        <v>1895</v>
      </c>
      <c r="O52" s="91" t="s">
        <v>51</v>
      </c>
      <c r="P52" s="116">
        <v>5000</v>
      </c>
      <c r="Q52" s="113"/>
      <c r="R52" s="6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</row>
    <row r="53" spans="1:101" ht="9.9499999999999993" customHeight="1">
      <c r="A53" s="78"/>
      <c r="B53" s="105"/>
      <c r="C53" s="89"/>
      <c r="D53" s="100"/>
      <c r="E53" s="101"/>
      <c r="F53" s="81"/>
      <c r="G53" s="82"/>
      <c r="H53" s="83"/>
      <c r="I53" s="82"/>
      <c r="J53" s="83"/>
      <c r="K53" s="82"/>
      <c r="L53" s="83"/>
      <c r="M53" s="82"/>
      <c r="N53" s="83"/>
      <c r="O53" s="82"/>
      <c r="P53" s="83"/>
      <c r="Q53" s="112"/>
      <c r="R53" s="6"/>
      <c r="CR53" s="21"/>
    </row>
    <row r="54" spans="1:101" s="11" customFormat="1" ht="17.45" customHeight="1">
      <c r="A54" s="77" t="s">
        <v>79</v>
      </c>
      <c r="B54" s="106"/>
      <c r="C54" s="88"/>
      <c r="D54" s="102" t="s">
        <v>44</v>
      </c>
      <c r="E54" s="99" t="s">
        <v>45</v>
      </c>
      <c r="F54" s="79" t="s">
        <v>46</v>
      </c>
      <c r="G54" s="80"/>
      <c r="H54" s="27"/>
      <c r="I54" s="91"/>
      <c r="J54" s="116"/>
      <c r="K54" s="91"/>
      <c r="L54" s="116"/>
      <c r="M54" s="91" t="s">
        <v>72</v>
      </c>
      <c r="N54" s="116">
        <f>1241+867</f>
        <v>2108</v>
      </c>
      <c r="O54" s="91" t="s">
        <v>51</v>
      </c>
      <c r="P54" s="116">
        <v>5000</v>
      </c>
      <c r="Q54" s="113"/>
      <c r="R54" s="6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</row>
    <row r="55" spans="1:101" ht="9.9499999999999993" customHeight="1">
      <c r="A55" s="78"/>
      <c r="B55" s="105"/>
      <c r="C55" s="89"/>
      <c r="D55" s="100"/>
      <c r="E55" s="101"/>
      <c r="F55" s="81"/>
      <c r="G55" s="82"/>
      <c r="H55" s="83"/>
      <c r="I55" s="82"/>
      <c r="J55" s="83"/>
      <c r="K55" s="82"/>
      <c r="L55" s="83"/>
      <c r="M55" s="82"/>
      <c r="N55" s="83"/>
      <c r="O55" s="82"/>
      <c r="P55" s="83"/>
      <c r="Q55" s="112"/>
      <c r="R55" s="6"/>
      <c r="CR55" s="21"/>
    </row>
    <row r="56" spans="1:101" s="11" customFormat="1" ht="17.45" customHeight="1">
      <c r="A56" s="77" t="s">
        <v>80</v>
      </c>
      <c r="B56" s="106"/>
      <c r="C56" s="88"/>
      <c r="D56" s="102" t="s">
        <v>44</v>
      </c>
      <c r="E56" s="99" t="s">
        <v>45</v>
      </c>
      <c r="F56" s="79" t="s">
        <v>46</v>
      </c>
      <c r="G56" s="80"/>
      <c r="H56" s="27"/>
      <c r="I56" s="91"/>
      <c r="J56" s="27"/>
      <c r="K56" s="91"/>
      <c r="L56" s="27"/>
      <c r="M56" s="91" t="s">
        <v>72</v>
      </c>
      <c r="N56" s="27">
        <f>1629+1206</f>
        <v>2835</v>
      </c>
      <c r="O56" s="91" t="s">
        <v>51</v>
      </c>
      <c r="P56" s="27">
        <v>5000</v>
      </c>
      <c r="Q56" s="113"/>
      <c r="R56" s="6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</row>
    <row r="57" spans="1:101" s="46" customFormat="1" ht="30.95" customHeight="1">
      <c r="A57" s="57" t="s">
        <v>12</v>
      </c>
      <c r="B57" s="72">
        <f>SUM(G57:P57)</f>
        <v>277020</v>
      </c>
      <c r="C57" s="73"/>
      <c r="D57" s="55">
        <f>SUM(D7:D56)</f>
        <v>0</v>
      </c>
      <c r="E57" s="59"/>
      <c r="F57" s="93"/>
      <c r="G57" s="95"/>
      <c r="H57" s="96">
        <f>SUM(H7:H56)</f>
        <v>80599</v>
      </c>
      <c r="I57" s="95"/>
      <c r="J57" s="96">
        <f>SUM(J7:J56)</f>
        <v>29993</v>
      </c>
      <c r="K57" s="95"/>
      <c r="L57" s="96">
        <f>SUM(L7:L56)</f>
        <v>41136</v>
      </c>
      <c r="M57" s="95"/>
      <c r="N57" s="96">
        <f>SUM(N7:N56)</f>
        <v>53656</v>
      </c>
      <c r="O57" s="95"/>
      <c r="P57" s="96">
        <f>SUM(P7:P56)</f>
        <v>71636</v>
      </c>
      <c r="Q57" s="117">
        <f>SUM(Q7:Q56)</f>
        <v>0</v>
      </c>
    </row>
    <row r="58" spans="1:101" s="10" customFormat="1" ht="9.9499999999999993" customHeight="1">
      <c r="A58" s="16"/>
      <c r="B58" s="17"/>
      <c r="C58" s="17"/>
      <c r="D58" s="18"/>
      <c r="E58" s="19"/>
      <c r="F58" s="18"/>
      <c r="G58" s="18"/>
      <c r="H58" s="20"/>
      <c r="J58" s="20"/>
      <c r="L58" s="20"/>
      <c r="N58" s="20"/>
      <c r="P58" s="20"/>
    </row>
    <row r="59" spans="1:101" s="10" customFormat="1" ht="9.9499999999999993" customHeight="1">
      <c r="A59" s="16"/>
      <c r="B59" s="17"/>
      <c r="C59" s="17"/>
      <c r="D59" s="18"/>
      <c r="E59" s="19"/>
      <c r="F59" s="18"/>
      <c r="G59" s="18"/>
      <c r="H59" s="20"/>
      <c r="J59" s="20"/>
      <c r="L59" s="20"/>
      <c r="N59" s="20"/>
      <c r="P59" s="20"/>
    </row>
    <row r="60" spans="1:101" ht="9.9499999999999993" customHeight="1">
      <c r="A60" s="2"/>
      <c r="B60" s="3"/>
      <c r="C60" s="3"/>
      <c r="D60" s="4"/>
      <c r="E60" s="6"/>
      <c r="F60" s="4"/>
      <c r="H60" s="6"/>
      <c r="I60" s="6"/>
      <c r="J60" s="5"/>
      <c r="L60" s="5"/>
      <c r="N60" s="5"/>
      <c r="P60" s="5"/>
    </row>
    <row r="61" spans="1:101" s="42" customFormat="1" ht="20.25">
      <c r="A61" s="53" t="s">
        <v>14</v>
      </c>
      <c r="B61" s="45"/>
      <c r="C61" s="45"/>
      <c r="D61" s="44"/>
      <c r="E61" s="45"/>
      <c r="F61" s="44"/>
      <c r="G61" s="45"/>
      <c r="H61" s="43"/>
      <c r="J61" s="43"/>
      <c r="N61" s="43"/>
      <c r="R61" s="8"/>
      <c r="CR61" s="54"/>
    </row>
    <row r="62" spans="1:101" s="46" customFormat="1" ht="39" customHeight="1">
      <c r="A62" s="311" t="s">
        <v>2</v>
      </c>
      <c r="B62" s="312"/>
      <c r="C62" s="56" t="s">
        <v>38</v>
      </c>
      <c r="D62" s="55" t="s">
        <v>3</v>
      </c>
      <c r="E62" s="56" t="s">
        <v>4</v>
      </c>
      <c r="F62" s="55" t="s">
        <v>5</v>
      </c>
      <c r="G62" s="311" t="s">
        <v>39</v>
      </c>
      <c r="H62" s="310"/>
      <c r="I62" s="311" t="s">
        <v>40</v>
      </c>
      <c r="J62" s="310"/>
      <c r="K62" s="311" t="s">
        <v>41</v>
      </c>
      <c r="L62" s="310"/>
      <c r="M62" s="311" t="s">
        <v>42</v>
      </c>
      <c r="N62" s="310"/>
      <c r="O62" s="311" t="s">
        <v>6</v>
      </c>
      <c r="P62" s="319"/>
      <c r="Q62" s="74" t="s">
        <v>11</v>
      </c>
    </row>
    <row r="63" spans="1:101" s="11" customFormat="1" ht="21" customHeight="1">
      <c r="A63" s="118" t="s">
        <v>81</v>
      </c>
      <c r="B63" s="104"/>
      <c r="C63" s="94"/>
      <c r="D63" s="99">
        <v>224</v>
      </c>
      <c r="E63" s="119" t="s">
        <v>45</v>
      </c>
      <c r="F63" s="79" t="s">
        <v>53</v>
      </c>
      <c r="G63" s="84" t="s">
        <v>51</v>
      </c>
      <c r="H63" s="110">
        <v>9651</v>
      </c>
      <c r="I63" s="84"/>
      <c r="J63" s="110"/>
      <c r="K63" s="86"/>
      <c r="L63" s="110"/>
      <c r="M63" s="86"/>
      <c r="N63" s="110"/>
      <c r="O63" s="80"/>
      <c r="P63" s="27"/>
      <c r="Q63" s="113">
        <v>-90</v>
      </c>
      <c r="R63" s="8"/>
      <c r="S63" s="120" t="e">
        <f>#REF!*0.01107</f>
        <v>#REF!</v>
      </c>
      <c r="T63" s="10" t="s">
        <v>82</v>
      </c>
      <c r="U63" s="10" t="s">
        <v>82</v>
      </c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24"/>
      <c r="CT63" s="24"/>
      <c r="CU63" s="24"/>
      <c r="CV63" s="24"/>
      <c r="CW63" s="25"/>
    </row>
    <row r="64" spans="1:101" s="11" customFormat="1" ht="17.45" customHeight="1">
      <c r="A64" s="121"/>
      <c r="B64" s="104"/>
      <c r="C64" s="94"/>
      <c r="D64" s="99"/>
      <c r="E64" s="119"/>
      <c r="F64" s="79" t="s">
        <v>46</v>
      </c>
      <c r="G64" s="84" t="s">
        <v>61</v>
      </c>
      <c r="H64" s="110">
        <v>89012</v>
      </c>
      <c r="I64" s="84"/>
      <c r="J64" s="110"/>
      <c r="K64" s="84"/>
      <c r="L64" s="110"/>
      <c r="M64" s="84"/>
      <c r="N64" s="110"/>
      <c r="O64" s="80"/>
      <c r="P64" s="27"/>
      <c r="Q64" s="113"/>
      <c r="R64" s="8"/>
      <c r="S64" s="12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23"/>
    </row>
    <row r="65" spans="1:222" ht="9.9499999999999993" customHeight="1">
      <c r="A65" s="78"/>
      <c r="B65" s="105"/>
      <c r="C65" s="89"/>
      <c r="D65" s="101"/>
      <c r="E65" s="100"/>
      <c r="F65" s="81"/>
      <c r="G65" s="82"/>
      <c r="H65" s="83"/>
      <c r="I65" s="82"/>
      <c r="J65" s="83"/>
      <c r="K65" s="82"/>
      <c r="L65" s="83"/>
      <c r="M65" s="82"/>
      <c r="N65" s="83"/>
      <c r="O65" s="82"/>
      <c r="P65" s="83"/>
      <c r="Q65" s="112"/>
      <c r="S65" s="122"/>
      <c r="CW65" s="21"/>
    </row>
    <row r="66" spans="1:222" s="11" customFormat="1" ht="17.45" customHeight="1">
      <c r="A66" s="118" t="s">
        <v>83</v>
      </c>
      <c r="B66" s="104"/>
      <c r="C66" s="94"/>
      <c r="D66" s="99" t="s">
        <v>44</v>
      </c>
      <c r="E66" s="119" t="s">
        <v>50</v>
      </c>
      <c r="F66" s="79" t="s">
        <v>55</v>
      </c>
      <c r="G66" s="84" t="s">
        <v>72</v>
      </c>
      <c r="H66" s="110">
        <v>6742</v>
      </c>
      <c r="I66" s="84"/>
      <c r="J66" s="110"/>
      <c r="K66" s="86"/>
      <c r="L66" s="110"/>
      <c r="M66" s="86"/>
      <c r="N66" s="110"/>
      <c r="O66" s="80"/>
      <c r="P66" s="27"/>
      <c r="Q66" s="113">
        <v>-90</v>
      </c>
      <c r="R66" s="8"/>
      <c r="S66" s="120" t="e">
        <f>#REF!*0.01107</f>
        <v>#REF!</v>
      </c>
      <c r="T66" s="10" t="s">
        <v>82</v>
      </c>
      <c r="U66" s="10" t="s">
        <v>82</v>
      </c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24"/>
      <c r="CT66" s="24"/>
      <c r="CU66" s="24"/>
      <c r="CV66" s="24"/>
      <c r="CW66" s="25"/>
    </row>
    <row r="67" spans="1:222" s="11" customFormat="1" ht="17.45" customHeight="1">
      <c r="A67" s="121"/>
      <c r="B67" s="104"/>
      <c r="C67" s="94"/>
      <c r="D67" s="99"/>
      <c r="E67" s="119"/>
      <c r="F67" s="79" t="s">
        <v>46</v>
      </c>
      <c r="G67" s="84" t="s">
        <v>51</v>
      </c>
      <c r="H67" s="110">
        <v>82896</v>
      </c>
      <c r="I67" s="84"/>
      <c r="J67" s="110"/>
      <c r="K67" s="84"/>
      <c r="L67" s="110"/>
      <c r="M67" s="84"/>
      <c r="N67" s="110"/>
      <c r="O67" s="80"/>
      <c r="P67" s="27"/>
      <c r="Q67" s="113"/>
      <c r="R67" s="8"/>
      <c r="S67" s="12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23"/>
    </row>
    <row r="68" spans="1:222" ht="9.9499999999999993" customHeight="1">
      <c r="A68" s="78"/>
      <c r="B68" s="105"/>
      <c r="C68" s="89"/>
      <c r="D68" s="101"/>
      <c r="E68" s="100"/>
      <c r="F68" s="81"/>
      <c r="G68" s="82"/>
      <c r="H68" s="83"/>
      <c r="I68" s="82"/>
      <c r="J68" s="83"/>
      <c r="K68" s="82"/>
      <c r="L68" s="83"/>
      <c r="M68" s="82"/>
      <c r="N68" s="83"/>
      <c r="O68" s="82"/>
      <c r="P68" s="83"/>
      <c r="Q68" s="112"/>
      <c r="S68" s="122"/>
      <c r="CW68" s="21"/>
    </row>
    <row r="69" spans="1:222" ht="17.45" customHeight="1">
      <c r="A69" s="118" t="s">
        <v>84</v>
      </c>
      <c r="B69" s="104"/>
      <c r="C69" s="94"/>
      <c r="D69" s="119">
        <v>0</v>
      </c>
      <c r="E69" s="99" t="s">
        <v>45</v>
      </c>
      <c r="F69" s="79" t="s">
        <v>53</v>
      </c>
      <c r="G69" s="86"/>
      <c r="H69" s="110"/>
      <c r="I69" s="86" t="s">
        <v>85</v>
      </c>
      <c r="J69" s="110">
        <v>9648</v>
      </c>
      <c r="K69" s="86"/>
      <c r="L69" s="110"/>
      <c r="M69" s="86"/>
      <c r="N69" s="110"/>
      <c r="O69" s="80"/>
      <c r="P69" s="27"/>
      <c r="Q69" s="113">
        <v>-20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23"/>
    </row>
    <row r="70" spans="1:222" ht="17.45" customHeight="1">
      <c r="A70" s="121"/>
      <c r="B70" s="104"/>
      <c r="C70" s="94"/>
      <c r="D70" s="119"/>
      <c r="E70" s="99"/>
      <c r="F70" s="79" t="s">
        <v>46</v>
      </c>
      <c r="G70" s="80"/>
      <c r="H70" s="110"/>
      <c r="I70" s="80" t="s">
        <v>51</v>
      </c>
      <c r="J70" s="110">
        <v>82397</v>
      </c>
      <c r="K70" s="124"/>
      <c r="L70" s="110"/>
      <c r="M70" s="80"/>
      <c r="N70" s="110"/>
      <c r="O70" s="80"/>
      <c r="P70" s="27"/>
      <c r="Q70" s="113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23"/>
    </row>
    <row r="71" spans="1:222" ht="9.9499999999999993" customHeight="1">
      <c r="A71" s="78"/>
      <c r="B71" s="105"/>
      <c r="C71" s="89"/>
      <c r="D71" s="100"/>
      <c r="E71" s="101"/>
      <c r="F71" s="81"/>
      <c r="G71" s="82"/>
      <c r="H71" s="83"/>
      <c r="I71" s="82"/>
      <c r="J71" s="83"/>
      <c r="K71" s="82"/>
      <c r="L71" s="83"/>
      <c r="M71" s="82"/>
      <c r="N71" s="83"/>
      <c r="O71" s="82"/>
      <c r="P71" s="83"/>
      <c r="Q71" s="112"/>
      <c r="CR71" s="21"/>
    </row>
    <row r="72" spans="1:222" s="11" customFormat="1" ht="17.45" customHeight="1">
      <c r="A72" s="118" t="s">
        <v>86</v>
      </c>
      <c r="B72" s="104"/>
      <c r="C72" s="94"/>
      <c r="D72" s="119">
        <v>-211</v>
      </c>
      <c r="E72" s="99" t="s">
        <v>45</v>
      </c>
      <c r="F72" s="79" t="s">
        <v>53</v>
      </c>
      <c r="G72" s="84"/>
      <c r="H72" s="27"/>
      <c r="I72" s="86"/>
      <c r="J72" s="110"/>
      <c r="K72" s="86" t="s">
        <v>85</v>
      </c>
      <c r="L72" s="110">
        <v>6762</v>
      </c>
      <c r="M72" s="86"/>
      <c r="N72" s="110"/>
      <c r="O72" s="80"/>
      <c r="P72" s="27"/>
      <c r="Q72" s="113">
        <v>-50</v>
      </c>
      <c r="R72" s="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24"/>
      <c r="CO72" s="24"/>
      <c r="CP72" s="24"/>
      <c r="CQ72" s="24"/>
      <c r="CR72" s="25"/>
    </row>
    <row r="73" spans="1:222" s="11" customFormat="1" ht="17.45" customHeight="1">
      <c r="A73" s="121" t="s">
        <v>87</v>
      </c>
      <c r="B73" s="104"/>
      <c r="C73" s="94"/>
      <c r="D73" s="119"/>
      <c r="E73" s="99"/>
      <c r="F73" s="79" t="s">
        <v>46</v>
      </c>
      <c r="G73" s="124"/>
      <c r="H73" s="27"/>
      <c r="I73" s="80"/>
      <c r="J73" s="110"/>
      <c r="K73" s="80" t="s">
        <v>51</v>
      </c>
      <c r="L73" s="110">
        <v>59370</v>
      </c>
      <c r="M73" s="80"/>
      <c r="N73" s="110"/>
      <c r="O73" s="80"/>
      <c r="P73" s="27"/>
      <c r="Q73" s="113"/>
      <c r="R73" s="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23"/>
    </row>
    <row r="74" spans="1:222" ht="9.9499999999999993" customHeight="1">
      <c r="A74" s="78"/>
      <c r="B74" s="105"/>
      <c r="C74" s="89"/>
      <c r="D74" s="100"/>
      <c r="E74" s="101"/>
      <c r="F74" s="81"/>
      <c r="G74" s="82"/>
      <c r="H74" s="83"/>
      <c r="I74" s="82"/>
      <c r="J74" s="83"/>
      <c r="K74" s="82"/>
      <c r="L74" s="83"/>
      <c r="M74" s="82"/>
      <c r="N74" s="83"/>
      <c r="O74" s="82"/>
      <c r="P74" s="83"/>
      <c r="Q74" s="112"/>
      <c r="CR74" s="21"/>
    </row>
    <row r="75" spans="1:222" s="11" customFormat="1" ht="17.45" customHeight="1">
      <c r="A75" s="118" t="s">
        <v>88</v>
      </c>
      <c r="B75" s="104"/>
      <c r="C75" s="94"/>
      <c r="D75" s="119">
        <v>0</v>
      </c>
      <c r="E75" s="99" t="s">
        <v>45</v>
      </c>
      <c r="F75" s="79" t="s">
        <v>55</v>
      </c>
      <c r="G75" s="84"/>
      <c r="H75" s="27"/>
      <c r="I75" s="84"/>
      <c r="J75" s="110"/>
      <c r="K75" s="84"/>
      <c r="L75" s="110"/>
      <c r="M75" s="86" t="s">
        <v>85</v>
      </c>
      <c r="N75" s="110">
        <v>5063</v>
      </c>
      <c r="O75" s="80"/>
      <c r="P75" s="27"/>
      <c r="Q75" s="113">
        <v>-181</v>
      </c>
      <c r="R75" s="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24"/>
      <c r="CO75" s="24"/>
      <c r="CP75" s="24"/>
      <c r="CQ75" s="24"/>
      <c r="CR75" s="25"/>
    </row>
    <row r="76" spans="1:222" s="11" customFormat="1" ht="17.45" customHeight="1">
      <c r="A76" s="121" t="s">
        <v>89</v>
      </c>
      <c r="B76" s="104"/>
      <c r="C76" s="94"/>
      <c r="D76" s="119"/>
      <c r="E76" s="99"/>
      <c r="F76" s="79" t="s">
        <v>46</v>
      </c>
      <c r="G76" s="124"/>
      <c r="H76" s="27"/>
      <c r="I76" s="124"/>
      <c r="J76" s="110"/>
      <c r="K76" s="124"/>
      <c r="L76" s="110"/>
      <c r="M76" s="124" t="s">
        <v>51</v>
      </c>
      <c r="N76" s="110">
        <v>43762</v>
      </c>
      <c r="O76" s="80"/>
      <c r="P76" s="27"/>
      <c r="Q76" s="113"/>
      <c r="R76" s="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23"/>
    </row>
    <row r="77" spans="1:222" ht="9.9499999999999993" customHeight="1">
      <c r="A77" s="78"/>
      <c r="B77" s="105"/>
      <c r="C77" s="89"/>
      <c r="D77" s="100"/>
      <c r="E77" s="101"/>
      <c r="F77" s="81"/>
      <c r="G77" s="82"/>
      <c r="H77" s="83"/>
      <c r="I77" s="82"/>
      <c r="J77" s="83"/>
      <c r="K77" s="82"/>
      <c r="L77" s="83"/>
      <c r="M77" s="82"/>
      <c r="N77" s="83"/>
      <c r="O77" s="90"/>
      <c r="P77" s="125"/>
      <c r="Q77" s="112"/>
      <c r="CR77" s="21"/>
    </row>
    <row r="78" spans="1:222" s="11" customFormat="1" ht="17.45" customHeight="1">
      <c r="A78" s="126" t="s">
        <v>90</v>
      </c>
      <c r="B78" s="127"/>
      <c r="C78" s="128"/>
      <c r="D78" s="103" t="s">
        <v>44</v>
      </c>
      <c r="E78" s="99" t="s">
        <v>45</v>
      </c>
      <c r="F78" s="79" t="s">
        <v>53</v>
      </c>
      <c r="G78" s="80"/>
      <c r="H78" s="27"/>
      <c r="I78" s="91"/>
      <c r="J78" s="110"/>
      <c r="K78" s="80"/>
      <c r="L78" s="27"/>
      <c r="M78" s="92"/>
      <c r="N78" s="116"/>
      <c r="O78" s="92" t="s">
        <v>85</v>
      </c>
      <c r="P78" s="116">
        <v>5807</v>
      </c>
      <c r="Q78" s="113">
        <v>225</v>
      </c>
      <c r="R78" s="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24"/>
      <c r="CO78" s="24"/>
      <c r="CP78" s="24"/>
      <c r="CQ78" s="24"/>
      <c r="CR78" s="25"/>
    </row>
    <row r="79" spans="1:222" s="11" customFormat="1" ht="17.45" customHeight="1">
      <c r="A79" s="126" t="s">
        <v>91</v>
      </c>
      <c r="B79" s="127"/>
      <c r="C79" s="129"/>
      <c r="D79" s="103"/>
      <c r="E79" s="99"/>
      <c r="F79" s="79" t="s">
        <v>46</v>
      </c>
      <c r="G79" s="80"/>
      <c r="H79" s="27"/>
      <c r="I79" s="80"/>
      <c r="J79" s="27"/>
      <c r="K79" s="80"/>
      <c r="L79" s="27"/>
      <c r="M79" s="80"/>
      <c r="N79" s="27"/>
      <c r="O79" s="80" t="s">
        <v>51</v>
      </c>
      <c r="P79" s="27">
        <v>42837</v>
      </c>
      <c r="Q79" s="113"/>
      <c r="R79" s="13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24"/>
      <c r="CO79" s="24"/>
      <c r="CP79" s="24"/>
      <c r="CQ79" s="24"/>
      <c r="CR79" s="25"/>
    </row>
    <row r="80" spans="1:222" s="60" customFormat="1" ht="31.5" customHeight="1">
      <c r="A80" s="57" t="s">
        <v>12</v>
      </c>
      <c r="B80" s="58">
        <f>SUM(G80:P80)</f>
        <v>443947</v>
      </c>
      <c r="C80" s="58"/>
      <c r="D80" s="55">
        <f>SUM(D63:D79)</f>
        <v>13</v>
      </c>
      <c r="E80" s="59"/>
      <c r="F80" s="59"/>
      <c r="G80" s="95"/>
      <c r="H80" s="96">
        <f>SUM(H63:H79)</f>
        <v>188301</v>
      </c>
      <c r="I80" s="95"/>
      <c r="J80" s="96">
        <f>SUM(J63:J79)</f>
        <v>92045</v>
      </c>
      <c r="K80" s="95"/>
      <c r="L80" s="96">
        <f>SUM(L63:L79)</f>
        <v>66132</v>
      </c>
      <c r="M80" s="95"/>
      <c r="N80" s="96">
        <f>SUM(N63:N79)</f>
        <v>48825</v>
      </c>
      <c r="O80" s="95"/>
      <c r="P80" s="96">
        <f>SUM(P63:P79)</f>
        <v>48644</v>
      </c>
      <c r="Q80" s="117">
        <f>SUM(Q63:Q79)</f>
        <v>-206</v>
      </c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52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U80" s="46"/>
      <c r="EV80" s="46"/>
      <c r="EW80" s="46"/>
      <c r="EX80" s="46"/>
      <c r="EY80" s="46"/>
      <c r="EZ80" s="46"/>
      <c r="FA80" s="46"/>
      <c r="FB80" s="46"/>
      <c r="FC80" s="46"/>
      <c r="FD80" s="46"/>
      <c r="FE80" s="46"/>
      <c r="FF80" s="46"/>
      <c r="FG80" s="46"/>
      <c r="FH80" s="46"/>
      <c r="FI80" s="46"/>
      <c r="FJ80" s="46"/>
      <c r="FK80" s="46"/>
      <c r="FL80" s="46"/>
      <c r="FM80" s="46"/>
      <c r="FN80" s="46"/>
      <c r="FO80" s="46"/>
      <c r="FP80" s="46"/>
      <c r="FQ80" s="46"/>
      <c r="FR80" s="46"/>
      <c r="FS80" s="46"/>
      <c r="FT80" s="46"/>
      <c r="FU80" s="46"/>
      <c r="FV80" s="46"/>
      <c r="FW80" s="46"/>
      <c r="FX80" s="46"/>
      <c r="FY80" s="46"/>
      <c r="FZ80" s="46"/>
      <c r="GA80" s="46"/>
      <c r="GB80" s="46"/>
      <c r="GC80" s="46"/>
      <c r="GD80" s="46"/>
      <c r="GE80" s="46"/>
      <c r="GF80" s="46"/>
      <c r="GG80" s="46"/>
      <c r="GH80" s="46"/>
      <c r="GI80" s="46"/>
      <c r="GJ80" s="46"/>
      <c r="GK80" s="46"/>
      <c r="GL80" s="46"/>
      <c r="GM80" s="46"/>
      <c r="GN80" s="46"/>
      <c r="GO80" s="46"/>
      <c r="GP80" s="46"/>
      <c r="GQ80" s="46"/>
      <c r="GR80" s="46"/>
      <c r="GS80" s="46"/>
      <c r="GT80" s="46"/>
      <c r="GU80" s="46"/>
      <c r="GV80" s="46"/>
      <c r="GW80" s="46"/>
      <c r="GX80" s="46"/>
      <c r="GY80" s="46"/>
      <c r="GZ80" s="46"/>
      <c r="HA80" s="46"/>
      <c r="HB80" s="46"/>
      <c r="HC80" s="46"/>
      <c r="HD80" s="46"/>
      <c r="HE80" s="46"/>
      <c r="HF80" s="46"/>
      <c r="HG80" s="46"/>
      <c r="HH80" s="46"/>
      <c r="HI80" s="46"/>
      <c r="HJ80" s="46"/>
      <c r="HK80" s="46"/>
      <c r="HL80" s="46"/>
      <c r="HM80" s="46"/>
      <c r="HN80" s="46"/>
    </row>
    <row r="81" spans="1:222" s="10" customFormat="1" ht="9.9499999999999993" customHeight="1">
      <c r="A81" s="16"/>
      <c r="B81" s="17"/>
      <c r="C81" s="17"/>
      <c r="D81" s="18"/>
      <c r="E81" s="19"/>
      <c r="F81" s="19"/>
      <c r="G81" s="20"/>
      <c r="I81" s="20"/>
      <c r="K81" s="20"/>
      <c r="M81" s="20"/>
      <c r="O81" s="20"/>
      <c r="CR81" s="23"/>
    </row>
    <row r="82" spans="1:222" s="10" customFormat="1" ht="9.9499999999999993" customHeight="1">
      <c r="A82" s="16"/>
      <c r="B82" s="17"/>
      <c r="C82" s="17"/>
      <c r="D82" s="18"/>
      <c r="E82" s="19"/>
      <c r="F82" s="19"/>
      <c r="G82" s="20"/>
      <c r="I82" s="20"/>
      <c r="K82" s="20"/>
      <c r="M82" s="20"/>
      <c r="O82" s="20"/>
      <c r="CR82" s="23"/>
    </row>
    <row r="83" spans="1:222" s="10" customFormat="1" ht="9.9499999999999993" customHeight="1">
      <c r="A83" s="16"/>
      <c r="B83" s="17"/>
      <c r="C83" s="17"/>
      <c r="D83" s="18"/>
      <c r="E83" s="19"/>
      <c r="F83" s="19"/>
      <c r="G83" s="20"/>
      <c r="I83" s="20"/>
      <c r="K83" s="20"/>
      <c r="M83" s="20"/>
      <c r="O83" s="20"/>
      <c r="CR83" s="23"/>
    </row>
    <row r="84" spans="1:222" s="42" customFormat="1" ht="20.25">
      <c r="A84" s="53" t="s">
        <v>15</v>
      </c>
      <c r="B84" s="45"/>
      <c r="C84" s="45"/>
      <c r="D84" s="44"/>
      <c r="E84" s="45"/>
      <c r="F84" s="45"/>
      <c r="G84" s="43"/>
      <c r="I84" s="43"/>
      <c r="M84" s="43"/>
      <c r="Q84" s="8"/>
      <c r="CR84" s="54"/>
    </row>
    <row r="85" spans="1:222" s="46" customFormat="1" ht="39" customHeight="1">
      <c r="A85" s="311" t="s">
        <v>2</v>
      </c>
      <c r="B85" s="312"/>
      <c r="C85" s="56" t="s">
        <v>38</v>
      </c>
      <c r="D85" s="55" t="s">
        <v>16</v>
      </c>
      <c r="E85" s="56" t="s">
        <v>4</v>
      </c>
      <c r="F85" s="55" t="s">
        <v>5</v>
      </c>
      <c r="G85" s="311" t="s">
        <v>39</v>
      </c>
      <c r="H85" s="310"/>
      <c r="I85" s="311" t="s">
        <v>40</v>
      </c>
      <c r="J85" s="310"/>
      <c r="K85" s="311" t="s">
        <v>41</v>
      </c>
      <c r="L85" s="310"/>
      <c r="M85" s="311" t="s">
        <v>42</v>
      </c>
      <c r="N85" s="310"/>
      <c r="O85" s="311" t="s">
        <v>6</v>
      </c>
      <c r="P85" s="319"/>
      <c r="Q85" s="74" t="s">
        <v>11</v>
      </c>
    </row>
    <row r="86" spans="1:222" s="143" customFormat="1" ht="20.100000000000001" customHeight="1">
      <c r="A86" s="131" t="s">
        <v>92</v>
      </c>
      <c r="B86" s="132"/>
      <c r="C86" s="133"/>
      <c r="D86" s="134" t="s">
        <v>44</v>
      </c>
      <c r="E86" s="99" t="s">
        <v>45</v>
      </c>
      <c r="F86" s="79" t="s">
        <v>93</v>
      </c>
      <c r="G86" s="124"/>
      <c r="H86" s="135"/>
      <c r="I86" s="124" t="s">
        <v>47</v>
      </c>
      <c r="J86" s="135">
        <v>2000</v>
      </c>
      <c r="K86" s="124"/>
      <c r="L86" s="135"/>
      <c r="M86" s="124"/>
      <c r="N86" s="135"/>
      <c r="O86" s="136"/>
      <c r="P86" s="137"/>
      <c r="Q86" s="138"/>
      <c r="R86" s="139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1"/>
      <c r="CO86" s="141"/>
      <c r="CP86" s="141"/>
      <c r="CQ86" s="141"/>
      <c r="CR86" s="142"/>
      <c r="CS86" s="141"/>
      <c r="CT86" s="141"/>
      <c r="CU86" s="141"/>
      <c r="CV86" s="141"/>
      <c r="CW86" s="141"/>
      <c r="CX86" s="141"/>
      <c r="CY86" s="141"/>
      <c r="CZ86" s="141"/>
      <c r="DA86" s="141"/>
      <c r="DB86" s="141"/>
      <c r="DC86" s="141"/>
      <c r="DD86" s="141"/>
      <c r="DE86" s="141"/>
      <c r="DF86" s="141"/>
      <c r="DG86" s="141"/>
      <c r="DH86" s="141"/>
      <c r="DI86" s="141"/>
      <c r="DJ86" s="141"/>
      <c r="DK86" s="141"/>
      <c r="DL86" s="141"/>
      <c r="DM86" s="141"/>
      <c r="DN86" s="141"/>
      <c r="DO86" s="141"/>
      <c r="DP86" s="141"/>
      <c r="DQ86" s="141"/>
      <c r="DR86" s="141"/>
      <c r="DS86" s="141"/>
      <c r="DT86" s="141"/>
      <c r="DU86" s="141"/>
      <c r="DV86" s="141"/>
      <c r="DW86" s="141"/>
      <c r="DX86" s="141"/>
      <c r="DY86" s="141"/>
      <c r="DZ86" s="141"/>
      <c r="EA86" s="141"/>
      <c r="EB86" s="141"/>
      <c r="EC86" s="141"/>
      <c r="ED86" s="141"/>
      <c r="EE86" s="141"/>
      <c r="EF86" s="141"/>
      <c r="EG86" s="141"/>
      <c r="EH86" s="141"/>
      <c r="EI86" s="141"/>
      <c r="EJ86" s="141"/>
      <c r="EK86" s="141"/>
      <c r="EL86" s="141"/>
      <c r="EM86" s="141"/>
      <c r="EN86" s="141"/>
      <c r="EO86" s="141"/>
      <c r="EP86" s="141"/>
      <c r="EQ86" s="141"/>
      <c r="ER86" s="141"/>
      <c r="ES86" s="141"/>
      <c r="ET86" s="141"/>
      <c r="EU86" s="141"/>
      <c r="EV86" s="141"/>
      <c r="EW86" s="141"/>
      <c r="EX86" s="141"/>
      <c r="EY86" s="141"/>
      <c r="EZ86" s="141"/>
      <c r="FA86" s="141"/>
      <c r="FB86" s="141"/>
      <c r="FC86" s="141"/>
      <c r="FD86" s="141"/>
      <c r="FE86" s="141"/>
      <c r="FF86" s="141"/>
      <c r="FG86" s="141"/>
      <c r="FH86" s="141"/>
      <c r="FI86" s="141"/>
      <c r="FJ86" s="141"/>
      <c r="FK86" s="141"/>
      <c r="FL86" s="141"/>
      <c r="FM86" s="141"/>
      <c r="FN86" s="141"/>
      <c r="FO86" s="141"/>
      <c r="FP86" s="141"/>
      <c r="FQ86" s="141"/>
      <c r="FR86" s="141"/>
      <c r="FS86" s="141"/>
      <c r="FT86" s="141"/>
      <c r="FU86" s="141"/>
      <c r="FV86" s="141"/>
      <c r="FW86" s="141"/>
      <c r="FX86" s="141"/>
      <c r="FY86" s="141"/>
      <c r="FZ86" s="141"/>
      <c r="GA86" s="141"/>
      <c r="GB86" s="141"/>
      <c r="GC86" s="141"/>
      <c r="GD86" s="141"/>
      <c r="GE86" s="141"/>
      <c r="GF86" s="141"/>
      <c r="GG86" s="141"/>
      <c r="GH86" s="141"/>
      <c r="GI86" s="141"/>
      <c r="GJ86" s="141"/>
      <c r="GK86" s="141"/>
      <c r="GL86" s="141"/>
      <c r="GM86" s="141"/>
      <c r="GN86" s="141"/>
      <c r="GO86" s="141"/>
      <c r="GP86" s="141"/>
      <c r="GQ86" s="141"/>
      <c r="GR86" s="141"/>
      <c r="GS86" s="141"/>
      <c r="GT86" s="141"/>
      <c r="GU86" s="141"/>
      <c r="GV86" s="141"/>
      <c r="GW86" s="141"/>
      <c r="GX86" s="141"/>
      <c r="GY86" s="141"/>
      <c r="GZ86" s="141"/>
      <c r="HA86" s="141"/>
      <c r="HB86" s="141"/>
      <c r="HC86" s="141"/>
      <c r="HD86" s="141"/>
      <c r="HE86" s="141"/>
      <c r="HF86" s="141"/>
      <c r="HG86" s="141"/>
      <c r="HH86" s="141"/>
      <c r="HI86" s="141"/>
      <c r="HJ86" s="141"/>
      <c r="HK86" s="141"/>
      <c r="HL86" s="141"/>
      <c r="HM86" s="141"/>
      <c r="HN86" s="141"/>
    </row>
    <row r="87" spans="1:222" ht="9.9499999999999993" customHeight="1">
      <c r="A87" s="78"/>
      <c r="B87" s="105"/>
      <c r="C87" s="89"/>
      <c r="D87" s="100"/>
      <c r="E87" s="101"/>
      <c r="F87" s="81"/>
      <c r="G87" s="82"/>
      <c r="H87" s="83"/>
      <c r="I87" s="82"/>
      <c r="J87" s="83"/>
      <c r="K87" s="82"/>
      <c r="L87" s="83"/>
      <c r="M87" s="82"/>
      <c r="N87" s="83"/>
      <c r="O87" s="82"/>
      <c r="P87" s="83"/>
      <c r="Q87" s="112"/>
      <c r="CR87" s="21"/>
    </row>
    <row r="88" spans="1:222" s="143" customFormat="1" ht="20.100000000000001" customHeight="1">
      <c r="A88" s="131" t="s">
        <v>94</v>
      </c>
      <c r="B88" s="132"/>
      <c r="C88" s="133"/>
      <c r="D88" s="134">
        <v>800</v>
      </c>
      <c r="E88" s="99" t="s">
        <v>45</v>
      </c>
      <c r="F88" s="79" t="s">
        <v>93</v>
      </c>
      <c r="G88" s="124"/>
      <c r="H88" s="135"/>
      <c r="I88" s="124"/>
      <c r="J88" s="135"/>
      <c r="K88" s="124" t="s">
        <v>61</v>
      </c>
      <c r="L88" s="135">
        <v>118765</v>
      </c>
      <c r="M88" s="124"/>
      <c r="N88" s="135"/>
      <c r="O88" s="136"/>
      <c r="P88" s="137"/>
      <c r="Q88" s="144">
        <v>300</v>
      </c>
      <c r="R88" s="139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1"/>
      <c r="CO88" s="141"/>
      <c r="CP88" s="141"/>
      <c r="CQ88" s="141"/>
      <c r="CR88" s="142"/>
      <c r="CS88" s="141"/>
      <c r="CT88" s="141"/>
      <c r="CU88" s="141"/>
      <c r="CV88" s="141"/>
      <c r="CW88" s="141"/>
      <c r="CX88" s="141"/>
      <c r="CY88" s="141"/>
      <c r="CZ88" s="141"/>
      <c r="DA88" s="141"/>
      <c r="DB88" s="141"/>
      <c r="DC88" s="141"/>
      <c r="DD88" s="141"/>
      <c r="DE88" s="141"/>
      <c r="DF88" s="141"/>
      <c r="DG88" s="141"/>
      <c r="DH88" s="141"/>
      <c r="DI88" s="141"/>
      <c r="DJ88" s="141"/>
      <c r="DK88" s="141"/>
      <c r="DL88" s="141"/>
      <c r="DM88" s="141"/>
      <c r="DN88" s="141"/>
      <c r="DO88" s="141"/>
      <c r="DP88" s="141"/>
      <c r="DQ88" s="141"/>
      <c r="DR88" s="141"/>
      <c r="DS88" s="141"/>
      <c r="DT88" s="141"/>
      <c r="DU88" s="141"/>
      <c r="DV88" s="141"/>
      <c r="DW88" s="141"/>
      <c r="DX88" s="141"/>
      <c r="DY88" s="141"/>
      <c r="DZ88" s="141"/>
      <c r="EA88" s="141"/>
      <c r="EB88" s="141"/>
      <c r="EC88" s="141"/>
      <c r="ED88" s="141"/>
      <c r="EE88" s="141"/>
      <c r="EF88" s="141"/>
      <c r="EG88" s="141"/>
      <c r="EH88" s="141"/>
      <c r="EI88" s="141"/>
      <c r="EJ88" s="141"/>
      <c r="EK88" s="141"/>
      <c r="EL88" s="141"/>
      <c r="EM88" s="141"/>
      <c r="EN88" s="141"/>
      <c r="EO88" s="141"/>
      <c r="EP88" s="141"/>
      <c r="EQ88" s="141"/>
      <c r="ER88" s="141"/>
      <c r="ES88" s="141"/>
      <c r="ET88" s="141"/>
      <c r="EU88" s="141"/>
      <c r="EV88" s="141"/>
      <c r="EW88" s="141"/>
      <c r="EX88" s="141"/>
      <c r="EY88" s="141"/>
      <c r="EZ88" s="141"/>
      <c r="FA88" s="141"/>
      <c r="FB88" s="141"/>
      <c r="FC88" s="141"/>
      <c r="FD88" s="141"/>
      <c r="FE88" s="141"/>
      <c r="FF88" s="141"/>
      <c r="FG88" s="141"/>
      <c r="FH88" s="141"/>
      <c r="FI88" s="141"/>
      <c r="FJ88" s="141"/>
      <c r="FK88" s="141"/>
      <c r="FL88" s="141"/>
      <c r="FM88" s="141"/>
      <c r="FN88" s="141"/>
      <c r="FO88" s="141"/>
      <c r="FP88" s="141"/>
      <c r="FQ88" s="141"/>
      <c r="FR88" s="141"/>
      <c r="FS88" s="141"/>
      <c r="FT88" s="141"/>
      <c r="FU88" s="141"/>
      <c r="FV88" s="141"/>
      <c r="FW88" s="141"/>
      <c r="FX88" s="141"/>
      <c r="FY88" s="141"/>
      <c r="FZ88" s="141"/>
      <c r="GA88" s="141"/>
      <c r="GB88" s="141"/>
      <c r="GC88" s="141"/>
      <c r="GD88" s="141"/>
      <c r="GE88" s="141"/>
      <c r="GF88" s="141"/>
      <c r="GG88" s="141"/>
      <c r="GH88" s="141"/>
      <c r="GI88" s="141"/>
      <c r="GJ88" s="141"/>
      <c r="GK88" s="141"/>
      <c r="GL88" s="141"/>
      <c r="GM88" s="141"/>
      <c r="GN88" s="141"/>
      <c r="GO88" s="141"/>
      <c r="GP88" s="141"/>
      <c r="GQ88" s="141"/>
      <c r="GR88" s="141"/>
      <c r="GS88" s="141"/>
      <c r="GT88" s="141"/>
      <c r="GU88" s="141"/>
      <c r="GV88" s="141"/>
      <c r="GW88" s="141"/>
      <c r="GX88" s="141"/>
      <c r="GY88" s="141"/>
      <c r="GZ88" s="141"/>
      <c r="HA88" s="141"/>
      <c r="HB88" s="141"/>
      <c r="HC88" s="141"/>
      <c r="HD88" s="141"/>
      <c r="HE88" s="141"/>
      <c r="HF88" s="141"/>
      <c r="HG88" s="141"/>
      <c r="HH88" s="141"/>
      <c r="HI88" s="141"/>
      <c r="HJ88" s="141"/>
      <c r="HK88" s="141"/>
      <c r="HL88" s="141"/>
      <c r="HM88" s="141"/>
      <c r="HN88" s="141"/>
    </row>
    <row r="89" spans="1:222" ht="9.9499999999999993" customHeight="1">
      <c r="A89" s="78"/>
      <c r="B89" s="105"/>
      <c r="C89" s="89"/>
      <c r="D89" s="100"/>
      <c r="E89" s="101"/>
      <c r="F89" s="81"/>
      <c r="G89" s="82"/>
      <c r="H89" s="83"/>
      <c r="I89" s="82"/>
      <c r="J89" s="83"/>
      <c r="K89" s="82"/>
      <c r="L89" s="83"/>
      <c r="M89" s="82"/>
      <c r="N89" s="83"/>
      <c r="O89" s="82"/>
      <c r="P89" s="83"/>
      <c r="Q89" s="112"/>
      <c r="CR89" s="21"/>
    </row>
    <row r="90" spans="1:222" s="143" customFormat="1" ht="20.100000000000001" customHeight="1">
      <c r="A90" s="131" t="s">
        <v>95</v>
      </c>
      <c r="B90" s="132"/>
      <c r="C90" s="145"/>
      <c r="D90" s="134">
        <v>0</v>
      </c>
      <c r="E90" s="99" t="s">
        <v>45</v>
      </c>
      <c r="F90" s="79" t="s">
        <v>93</v>
      </c>
      <c r="G90" s="124"/>
      <c r="H90" s="135"/>
      <c r="I90" s="124"/>
      <c r="J90" s="135"/>
      <c r="K90" s="124"/>
      <c r="L90" s="135"/>
      <c r="M90" s="124"/>
      <c r="N90" s="135"/>
      <c r="O90" s="124" t="s">
        <v>61</v>
      </c>
      <c r="P90" s="135">
        <v>91524</v>
      </c>
      <c r="Q90" s="144"/>
      <c r="R90" s="139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1"/>
      <c r="CO90" s="141"/>
      <c r="CP90" s="141"/>
      <c r="CQ90" s="141"/>
      <c r="CR90" s="142"/>
      <c r="CS90" s="141"/>
      <c r="CT90" s="141"/>
      <c r="CU90" s="141"/>
      <c r="CV90" s="141"/>
      <c r="CW90" s="141"/>
      <c r="CX90" s="141"/>
      <c r="CY90" s="141"/>
      <c r="CZ90" s="141"/>
      <c r="DA90" s="141"/>
      <c r="DB90" s="141"/>
      <c r="DC90" s="141"/>
      <c r="DD90" s="141"/>
      <c r="DE90" s="141"/>
      <c r="DF90" s="141"/>
      <c r="DG90" s="141"/>
      <c r="DH90" s="141"/>
      <c r="DI90" s="141"/>
      <c r="DJ90" s="141"/>
      <c r="DK90" s="141"/>
      <c r="DL90" s="141"/>
      <c r="DM90" s="141"/>
      <c r="DN90" s="141"/>
      <c r="DO90" s="141"/>
      <c r="DP90" s="141"/>
      <c r="DQ90" s="141"/>
      <c r="DR90" s="141"/>
      <c r="DS90" s="141"/>
      <c r="DT90" s="141"/>
      <c r="DU90" s="141"/>
      <c r="DV90" s="141"/>
      <c r="DW90" s="141"/>
      <c r="DX90" s="141"/>
      <c r="DY90" s="141"/>
      <c r="DZ90" s="141"/>
      <c r="EA90" s="141"/>
      <c r="EB90" s="141"/>
      <c r="EC90" s="141"/>
      <c r="ED90" s="141"/>
      <c r="EE90" s="141"/>
      <c r="EF90" s="141"/>
      <c r="EG90" s="141"/>
      <c r="EH90" s="141"/>
      <c r="EI90" s="141"/>
      <c r="EJ90" s="141"/>
      <c r="EK90" s="141"/>
      <c r="EL90" s="141"/>
      <c r="EM90" s="141"/>
      <c r="EN90" s="141"/>
      <c r="EO90" s="141"/>
      <c r="EP90" s="141"/>
      <c r="EQ90" s="141"/>
      <c r="ER90" s="141"/>
      <c r="ES90" s="141"/>
      <c r="ET90" s="141"/>
      <c r="EU90" s="141"/>
      <c r="EV90" s="141"/>
      <c r="EW90" s="141"/>
      <c r="EX90" s="141"/>
      <c r="EY90" s="141"/>
      <c r="EZ90" s="141"/>
      <c r="FA90" s="141"/>
      <c r="FB90" s="141"/>
      <c r="FC90" s="141"/>
      <c r="FD90" s="141"/>
      <c r="FE90" s="141"/>
      <c r="FF90" s="141"/>
      <c r="FG90" s="141"/>
      <c r="FH90" s="141"/>
      <c r="FI90" s="141"/>
      <c r="FJ90" s="141"/>
      <c r="FK90" s="141"/>
      <c r="FL90" s="141"/>
      <c r="FM90" s="141"/>
      <c r="FN90" s="141"/>
      <c r="FO90" s="141"/>
      <c r="FP90" s="141"/>
      <c r="FQ90" s="141"/>
      <c r="FR90" s="141"/>
      <c r="FS90" s="141"/>
      <c r="FT90" s="141"/>
      <c r="FU90" s="141"/>
      <c r="FV90" s="141"/>
      <c r="FW90" s="141"/>
      <c r="FX90" s="141"/>
      <c r="FY90" s="141"/>
      <c r="FZ90" s="141"/>
      <c r="GA90" s="141"/>
      <c r="GB90" s="141"/>
      <c r="GC90" s="141"/>
      <c r="GD90" s="141"/>
      <c r="GE90" s="141"/>
      <c r="GF90" s="141"/>
      <c r="GG90" s="141"/>
      <c r="GH90" s="141"/>
      <c r="GI90" s="141"/>
      <c r="GJ90" s="141"/>
      <c r="GK90" s="141"/>
      <c r="GL90" s="141"/>
      <c r="GM90" s="141"/>
      <c r="GN90" s="141"/>
      <c r="GO90" s="141"/>
      <c r="GP90" s="141"/>
      <c r="GQ90" s="141"/>
      <c r="GR90" s="141"/>
      <c r="GS90" s="141"/>
      <c r="GT90" s="141"/>
      <c r="GU90" s="141"/>
      <c r="GV90" s="141"/>
      <c r="GW90" s="141"/>
      <c r="GX90" s="141"/>
      <c r="GY90" s="141"/>
      <c r="GZ90" s="141"/>
      <c r="HA90" s="141"/>
      <c r="HB90" s="141"/>
      <c r="HC90" s="141"/>
      <c r="HD90" s="141"/>
      <c r="HE90" s="141"/>
      <c r="HF90" s="141"/>
      <c r="HG90" s="141"/>
      <c r="HH90" s="141"/>
      <c r="HI90" s="141"/>
      <c r="HJ90" s="141"/>
      <c r="HK90" s="141"/>
      <c r="HL90" s="141"/>
      <c r="HM90" s="141"/>
      <c r="HN90" s="141"/>
    </row>
    <row r="91" spans="1:222" s="60" customFormat="1" ht="31.5" customHeight="1">
      <c r="A91" s="57" t="s">
        <v>12</v>
      </c>
      <c r="B91" s="58">
        <f>SUM(G91:P91)</f>
        <v>212289</v>
      </c>
      <c r="C91" s="58"/>
      <c r="D91" s="55"/>
      <c r="E91" s="59"/>
      <c r="F91" s="59"/>
      <c r="G91" s="95"/>
      <c r="H91" s="96">
        <f>SUM(H86:H90)</f>
        <v>0</v>
      </c>
      <c r="I91" s="95"/>
      <c r="J91" s="96">
        <f>SUM(J86:J90)</f>
        <v>2000</v>
      </c>
      <c r="K91" s="95"/>
      <c r="L91" s="96">
        <f>SUM(L86:L90)</f>
        <v>118765</v>
      </c>
      <c r="M91" s="95"/>
      <c r="N91" s="96">
        <f>SUM(N86:N90)</f>
        <v>0</v>
      </c>
      <c r="O91" s="95"/>
      <c r="P91" s="96">
        <f>SUM(P86:P90)</f>
        <v>91524</v>
      </c>
      <c r="Q91" s="117">
        <f>SUM(Q86:Q90)</f>
        <v>300</v>
      </c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52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6"/>
      <c r="EE91" s="46"/>
      <c r="EF91" s="46"/>
      <c r="EG91" s="46"/>
      <c r="EH91" s="46"/>
      <c r="EI91" s="46"/>
      <c r="EJ91" s="46"/>
      <c r="EK91" s="46"/>
      <c r="EL91" s="46"/>
      <c r="EM91" s="46"/>
      <c r="EN91" s="46"/>
      <c r="EO91" s="46"/>
      <c r="EP91" s="46"/>
      <c r="EQ91" s="46"/>
      <c r="ER91" s="46"/>
      <c r="ES91" s="46"/>
      <c r="ET91" s="46"/>
      <c r="EU91" s="46"/>
      <c r="EV91" s="46"/>
      <c r="EW91" s="46"/>
      <c r="EX91" s="46"/>
      <c r="EY91" s="46"/>
      <c r="EZ91" s="46"/>
      <c r="FA91" s="46"/>
      <c r="FB91" s="46"/>
      <c r="FC91" s="46"/>
      <c r="FD91" s="46"/>
      <c r="FE91" s="46"/>
      <c r="FF91" s="46"/>
      <c r="FG91" s="46"/>
      <c r="FH91" s="46"/>
      <c r="FI91" s="46"/>
      <c r="FJ91" s="46"/>
      <c r="FK91" s="46"/>
      <c r="FL91" s="46"/>
      <c r="FM91" s="46"/>
      <c r="FN91" s="46"/>
      <c r="FO91" s="46"/>
      <c r="FP91" s="46"/>
      <c r="FQ91" s="46"/>
      <c r="FR91" s="46"/>
      <c r="FS91" s="46"/>
      <c r="FT91" s="46"/>
      <c r="FU91" s="46"/>
      <c r="FV91" s="46"/>
      <c r="FW91" s="46"/>
      <c r="FX91" s="46"/>
      <c r="FY91" s="46"/>
      <c r="FZ91" s="46"/>
      <c r="GA91" s="46"/>
      <c r="GB91" s="46"/>
      <c r="GC91" s="46"/>
      <c r="GD91" s="46"/>
      <c r="GE91" s="46"/>
      <c r="GF91" s="46"/>
      <c r="GG91" s="46"/>
      <c r="GH91" s="46"/>
      <c r="GI91" s="46"/>
      <c r="GJ91" s="46"/>
      <c r="GK91" s="46"/>
      <c r="GL91" s="46"/>
      <c r="GM91" s="46"/>
      <c r="GN91" s="46"/>
      <c r="GO91" s="46"/>
      <c r="GP91" s="46"/>
      <c r="GQ91" s="46"/>
      <c r="GR91" s="46"/>
      <c r="GS91" s="46"/>
      <c r="GT91" s="46"/>
      <c r="GU91" s="46"/>
      <c r="GV91" s="46"/>
      <c r="GW91" s="46"/>
      <c r="GX91" s="46"/>
      <c r="GY91" s="46"/>
      <c r="GZ91" s="46"/>
      <c r="HA91" s="46"/>
      <c r="HB91" s="46"/>
      <c r="HC91" s="46"/>
      <c r="HD91" s="46"/>
      <c r="HE91" s="46"/>
      <c r="HF91" s="46"/>
      <c r="HG91" s="46"/>
      <c r="HH91" s="46"/>
      <c r="HI91" s="46"/>
      <c r="HJ91" s="46"/>
      <c r="HK91" s="46"/>
      <c r="HL91" s="46"/>
      <c r="HM91" s="46"/>
      <c r="HN91" s="46"/>
    </row>
    <row r="92" spans="1:222" s="10" customFormat="1" ht="9.9499999999999993" customHeight="1">
      <c r="A92" s="16"/>
      <c r="B92" s="17"/>
      <c r="C92" s="17"/>
      <c r="D92" s="18"/>
      <c r="E92" s="19"/>
      <c r="F92" s="19"/>
      <c r="G92" s="20"/>
      <c r="I92" s="20"/>
      <c r="K92" s="20"/>
      <c r="M92" s="20"/>
      <c r="O92" s="20"/>
      <c r="Q92" s="146"/>
      <c r="CR92" s="23"/>
    </row>
    <row r="93" spans="1:222" s="10" customFormat="1" ht="9.9499999999999993" customHeight="1">
      <c r="A93" s="16"/>
      <c r="B93" s="17"/>
      <c r="C93" s="17"/>
      <c r="D93" s="18"/>
      <c r="E93" s="19"/>
      <c r="F93" s="19"/>
      <c r="G93" s="20"/>
      <c r="I93" s="20"/>
      <c r="K93" s="20"/>
      <c r="M93" s="20"/>
      <c r="O93" s="20"/>
      <c r="Q93" s="146"/>
      <c r="CR93" s="23"/>
    </row>
    <row r="94" spans="1:222" ht="21.75" customHeight="1">
      <c r="A94" s="147" t="s">
        <v>17</v>
      </c>
      <c r="B94" s="148"/>
      <c r="C94" s="148"/>
      <c r="D94" s="148"/>
      <c r="E94" s="149"/>
      <c r="F94" s="150" t="s">
        <v>18</v>
      </c>
      <c r="G94" s="316" t="s">
        <v>39</v>
      </c>
      <c r="H94" s="317"/>
      <c r="I94" s="316" t="s">
        <v>40</v>
      </c>
      <c r="J94" s="317"/>
      <c r="K94" s="316" t="s">
        <v>41</v>
      </c>
      <c r="L94" s="317"/>
      <c r="M94" s="316" t="s">
        <v>42</v>
      </c>
      <c r="N94" s="317"/>
      <c r="O94" s="316" t="s">
        <v>6</v>
      </c>
      <c r="P94" s="318"/>
      <c r="Q94" s="75" t="s">
        <v>19</v>
      </c>
      <c r="CR94" s="7"/>
    </row>
    <row r="95" spans="1:222" s="160" customFormat="1" ht="21.75" customHeight="1">
      <c r="A95" s="151" t="s">
        <v>20</v>
      </c>
      <c r="B95" s="152"/>
      <c r="C95" s="152"/>
      <c r="D95" s="152"/>
      <c r="E95" s="153"/>
      <c r="F95" s="154">
        <v>11329</v>
      </c>
      <c r="G95" s="31"/>
      <c r="H95" s="155">
        <f>Q63+Q66</f>
        <v>-180</v>
      </c>
      <c r="I95" s="156"/>
      <c r="J95" s="155">
        <f>Q69+Q86</f>
        <v>-20</v>
      </c>
      <c r="K95" s="156"/>
      <c r="L95" s="155">
        <f>Q72+Q88</f>
        <v>250</v>
      </c>
      <c r="M95" s="157"/>
      <c r="N95" s="155">
        <f>Q75</f>
        <v>-181</v>
      </c>
      <c r="O95" s="157"/>
      <c r="P95" s="158">
        <f>Q78+Q90</f>
        <v>225</v>
      </c>
      <c r="Q95" s="159">
        <f>SUM(Q57,Q80,Q91)</f>
        <v>94</v>
      </c>
      <c r="CZ95" s="161"/>
    </row>
    <row r="96" spans="1:222" s="10" customFormat="1" ht="22.5" customHeight="1">
      <c r="A96" s="36" t="s">
        <v>21</v>
      </c>
      <c r="B96" s="32"/>
      <c r="C96" s="32"/>
      <c r="D96" s="33"/>
      <c r="E96" s="34"/>
      <c r="F96" s="162"/>
      <c r="G96" s="32"/>
      <c r="H96" s="163">
        <f>H95+F95</f>
        <v>11149</v>
      </c>
      <c r="I96" s="35"/>
      <c r="J96" s="163">
        <f>H96+J95</f>
        <v>11129</v>
      </c>
      <c r="K96" s="32"/>
      <c r="L96" s="163">
        <f>J96+L95</f>
        <v>11379</v>
      </c>
      <c r="M96" s="35"/>
      <c r="N96" s="163">
        <f>L96+N95</f>
        <v>11198</v>
      </c>
      <c r="O96" s="35"/>
      <c r="P96" s="163">
        <f>N96+P95</f>
        <v>11423</v>
      </c>
      <c r="CR96" s="23"/>
    </row>
    <row r="97" spans="1:221" s="10" customFormat="1" ht="22.5" customHeight="1">
      <c r="A97" s="37"/>
      <c r="B97" s="17"/>
      <c r="C97" s="17"/>
      <c r="D97" s="18"/>
      <c r="E97" s="19"/>
      <c r="F97" s="164"/>
      <c r="G97" s="17"/>
      <c r="H97" s="165"/>
      <c r="I97" s="17"/>
      <c r="J97" s="165"/>
      <c r="K97" s="17"/>
      <c r="L97" s="165"/>
      <c r="M97" s="17"/>
      <c r="N97" s="165"/>
      <c r="O97" s="316" t="s">
        <v>22</v>
      </c>
      <c r="P97" s="317"/>
      <c r="CR97" s="23"/>
    </row>
    <row r="98" spans="1:221" s="10" customFormat="1" ht="22.5" customHeight="1">
      <c r="A98" s="61" t="s">
        <v>24</v>
      </c>
      <c r="B98" s="17"/>
      <c r="C98" s="17"/>
      <c r="D98" s="18"/>
      <c r="E98" s="19"/>
      <c r="F98" s="164"/>
      <c r="G98" s="17"/>
      <c r="H98" s="165"/>
      <c r="I98" s="17"/>
      <c r="J98" s="165"/>
      <c r="K98" s="17"/>
      <c r="L98" s="165"/>
      <c r="M98" s="17"/>
      <c r="N98" s="165"/>
      <c r="O98" s="35"/>
      <c r="P98" s="163">
        <v>16331</v>
      </c>
      <c r="CR98" s="23"/>
    </row>
    <row r="99" spans="1:221" s="29" customFormat="1" ht="22.5" customHeight="1">
      <c r="A99" s="61" t="s">
        <v>96</v>
      </c>
      <c r="B99" s="62"/>
      <c r="C99" s="62"/>
      <c r="E99" s="64"/>
      <c r="G99" s="164"/>
      <c r="H99" s="62"/>
      <c r="I99" s="165"/>
      <c r="J99" s="62"/>
      <c r="K99" s="165"/>
      <c r="L99" s="165"/>
      <c r="M99" s="62"/>
      <c r="N99" s="165"/>
      <c r="O99" s="316" t="s">
        <v>23</v>
      </c>
      <c r="P99" s="317"/>
      <c r="CR99" s="65"/>
    </row>
    <row r="100" spans="1:221" s="29" customFormat="1" ht="22.5" customHeight="1">
      <c r="A100" s="166"/>
      <c r="B100" s="62"/>
      <c r="C100" s="62"/>
      <c r="D100" s="63"/>
      <c r="E100" s="64"/>
      <c r="F100" s="63"/>
      <c r="G100" s="164"/>
      <c r="H100" s="62"/>
      <c r="I100" s="165"/>
      <c r="J100" s="62"/>
      <c r="K100" s="165"/>
      <c r="L100" s="165"/>
      <c r="M100" s="62"/>
      <c r="N100" s="165"/>
      <c r="O100" s="35"/>
      <c r="P100" s="163">
        <f>P98*0.2</f>
        <v>3266.2000000000003</v>
      </c>
      <c r="CR100" s="65"/>
    </row>
    <row r="101" spans="1:221" s="29" customFormat="1" ht="22.5" customHeight="1">
      <c r="A101" s="166" t="s">
        <v>97</v>
      </c>
      <c r="B101" s="62"/>
      <c r="C101" s="62"/>
      <c r="D101" s="63"/>
      <c r="E101" s="64"/>
      <c r="F101" s="63"/>
      <c r="G101" s="164"/>
      <c r="H101" s="62"/>
      <c r="I101" s="165"/>
      <c r="J101" s="62"/>
      <c r="K101" s="165"/>
      <c r="L101" s="62"/>
      <c r="M101" s="165"/>
      <c r="N101" s="62"/>
      <c r="O101" s="165"/>
      <c r="P101" s="62"/>
      <c r="Q101" s="165"/>
      <c r="CR101" s="65"/>
    </row>
    <row r="102" spans="1:221" s="29" customFormat="1" ht="22.5" customHeight="1">
      <c r="A102" s="29" t="s">
        <v>25</v>
      </c>
      <c r="B102" s="62"/>
      <c r="C102" s="62"/>
      <c r="D102" s="63"/>
      <c r="E102" s="64"/>
      <c r="F102" s="63"/>
      <c r="G102" s="164"/>
      <c r="H102" s="62"/>
      <c r="I102" s="165"/>
      <c r="J102" s="62"/>
      <c r="K102" s="165"/>
      <c r="L102" s="62"/>
      <c r="M102" s="165"/>
      <c r="Q102" s="28"/>
    </row>
    <row r="103" spans="1:221" s="166" customFormat="1" ht="22.5" customHeight="1">
      <c r="A103" s="29"/>
      <c r="B103" s="62"/>
      <c r="C103" s="62"/>
      <c r="D103" s="63"/>
      <c r="E103" s="64"/>
      <c r="F103" s="63"/>
      <c r="G103" s="164"/>
      <c r="H103" s="62"/>
      <c r="I103" s="165"/>
      <c r="J103" s="62"/>
      <c r="K103" s="165"/>
      <c r="L103" s="62"/>
      <c r="M103" s="165"/>
      <c r="Q103" s="167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</row>
    <row r="104" spans="1:221" s="29" customFormat="1" ht="17.45" customHeight="1">
      <c r="A104" s="166"/>
      <c r="B104" s="168"/>
      <c r="C104" s="168"/>
      <c r="D104" s="69"/>
      <c r="F104" s="69"/>
      <c r="G104" s="64"/>
      <c r="J104" s="28"/>
      <c r="L104" s="28"/>
      <c r="N104" s="28"/>
    </row>
    <row r="105" spans="1:221" s="29" customFormat="1" ht="17.45" hidden="1" customHeight="1">
      <c r="A105" s="169" t="s">
        <v>26</v>
      </c>
      <c r="B105" s="168"/>
      <c r="C105" s="168"/>
      <c r="D105" s="69"/>
      <c r="F105" s="69"/>
      <c r="G105" s="64"/>
      <c r="J105" s="28"/>
      <c r="L105" s="28"/>
      <c r="N105" s="28"/>
    </row>
    <row r="106" spans="1:221" s="29" customFormat="1" ht="17.45" hidden="1" customHeight="1">
      <c r="A106" s="29" t="s">
        <v>27</v>
      </c>
      <c r="B106" s="170"/>
      <c r="C106" s="170"/>
      <c r="D106" s="69"/>
      <c r="F106" s="69"/>
      <c r="G106" s="64"/>
      <c r="J106" s="28"/>
      <c r="L106" s="28"/>
      <c r="N106" s="28"/>
    </row>
    <row r="107" spans="1:221" s="29" customFormat="1" ht="17.45" hidden="1" customHeight="1">
      <c r="A107" s="29" t="s">
        <v>28</v>
      </c>
      <c r="B107" s="170"/>
      <c r="C107" s="170"/>
      <c r="D107" s="69"/>
      <c r="F107" s="69"/>
      <c r="G107" s="64"/>
      <c r="J107" s="28"/>
      <c r="L107" s="28"/>
      <c r="N107" s="28"/>
    </row>
    <row r="108" spans="1:221" s="29" customFormat="1" ht="17.45" hidden="1" customHeight="1">
      <c r="A108" s="29" t="s">
        <v>29</v>
      </c>
      <c r="B108" s="170"/>
      <c r="C108" s="170"/>
      <c r="D108" s="69"/>
      <c r="F108" s="69"/>
      <c r="G108" s="64"/>
      <c r="J108" s="28"/>
      <c r="L108" s="28"/>
      <c r="N108" s="28"/>
    </row>
    <row r="109" spans="1:221" s="29" customFormat="1" ht="17.45" hidden="1" customHeight="1">
      <c r="A109" s="29" t="s">
        <v>30</v>
      </c>
      <c r="B109" s="170"/>
      <c r="C109" s="170"/>
      <c r="D109" s="69"/>
      <c r="F109" s="69"/>
      <c r="G109" s="64"/>
      <c r="J109" s="28"/>
      <c r="L109" s="28"/>
      <c r="N109" s="28"/>
    </row>
    <row r="110" spans="1:221" s="29" customFormat="1" ht="17.45" hidden="1" customHeight="1">
      <c r="A110" s="29" t="s">
        <v>31</v>
      </c>
      <c r="B110" s="170"/>
      <c r="C110" s="170"/>
      <c r="D110" s="69"/>
      <c r="F110" s="69"/>
      <c r="G110" s="64"/>
      <c r="J110" s="28"/>
      <c r="L110" s="28"/>
      <c r="N110" s="28"/>
    </row>
    <row r="111" spans="1:221" s="29" customFormat="1" ht="17.45" hidden="1" customHeight="1">
      <c r="A111" s="29" t="s">
        <v>32</v>
      </c>
      <c r="B111" s="170"/>
      <c r="C111" s="170"/>
      <c r="D111" s="69"/>
      <c r="F111" s="69"/>
      <c r="G111" s="64"/>
      <c r="J111" s="28"/>
      <c r="L111" s="28"/>
      <c r="N111" s="28"/>
    </row>
    <row r="112" spans="1:221" s="29" customFormat="1" ht="17.45" hidden="1" customHeight="1">
      <c r="A112" s="29" t="s">
        <v>33</v>
      </c>
      <c r="B112" s="69"/>
      <c r="C112" s="69"/>
      <c r="E112" s="64"/>
      <c r="I112" s="28"/>
      <c r="K112" s="28"/>
      <c r="M112" s="28"/>
    </row>
    <row r="113" spans="1:14" s="29" customFormat="1" ht="17.45" hidden="1" customHeight="1">
      <c r="A113" s="29" t="s">
        <v>34</v>
      </c>
      <c r="B113" s="170"/>
      <c r="C113" s="170"/>
      <c r="D113" s="69"/>
      <c r="F113" s="69"/>
      <c r="G113" s="64"/>
      <c r="J113" s="28"/>
      <c r="L113" s="28"/>
      <c r="N113" s="28"/>
    </row>
    <row r="114" spans="1:14" s="29" customFormat="1" ht="17.45" hidden="1" customHeight="1">
      <c r="A114" s="29" t="s">
        <v>35</v>
      </c>
      <c r="B114" s="170"/>
      <c r="C114" s="170"/>
      <c r="D114" s="69"/>
      <c r="F114" s="69"/>
      <c r="G114" s="64"/>
      <c r="J114" s="28"/>
      <c r="L114" s="28"/>
      <c r="N114" s="28"/>
    </row>
    <row r="115" spans="1:14" ht="17.45" customHeight="1"/>
    <row r="116" spans="1:14" ht="17.45" customHeight="1"/>
    <row r="117" spans="1:14" ht="17.45" customHeight="1"/>
    <row r="118" spans="1:14" ht="17.45" customHeight="1"/>
    <row r="119" spans="1:14" ht="17.45" customHeight="1"/>
    <row r="120" spans="1:14" ht="17.45" customHeight="1"/>
    <row r="121" spans="1:14" ht="17.45" customHeight="1"/>
    <row r="122" spans="1:14" ht="17.45" customHeight="1"/>
  </sheetData>
  <mergeCells count="25">
    <mergeCell ref="O6:P6"/>
    <mergeCell ref="A6:B6"/>
    <mergeCell ref="G6:H6"/>
    <mergeCell ref="I6:J6"/>
    <mergeCell ref="K6:L6"/>
    <mergeCell ref="M6:N6"/>
    <mergeCell ref="O85:P85"/>
    <mergeCell ref="A62:B62"/>
    <mergeCell ref="G62:H62"/>
    <mergeCell ref="I62:J62"/>
    <mergeCell ref="K62:L62"/>
    <mergeCell ref="M62:N62"/>
    <mergeCell ref="O62:P62"/>
    <mergeCell ref="A85:B85"/>
    <mergeCell ref="G85:H85"/>
    <mergeCell ref="I85:J85"/>
    <mergeCell ref="K85:L85"/>
    <mergeCell ref="M85:N85"/>
    <mergeCell ref="O99:P99"/>
    <mergeCell ref="G94:H94"/>
    <mergeCell ref="I94:J94"/>
    <mergeCell ref="K94:L94"/>
    <mergeCell ref="M94:N94"/>
    <mergeCell ref="O94:P94"/>
    <mergeCell ref="O97:P97"/>
  </mergeCells>
  <pageMargins left="0.75" right="0.3" top="1" bottom="0.5" header="0" footer="0.25"/>
  <pageSetup scale="42" orientation="portrait" r:id="rId1"/>
  <headerFooter>
    <oddHeader xml:space="preserve">&amp;R&amp;16
</oddHeader>
    <oddFooter>&amp;L&amp;"Arial,Regular"&amp;14Chico&amp;R&amp;"Arial,Regular"&amp;14Page &amp;P of &amp;N</oddFooter>
  </headerFooter>
  <rowBreaks count="2" manualBreakCount="2">
    <brk id="93" max="16" man="1"/>
    <brk id="11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54EC6-40C6-4B09-B4A7-EC97C2FF03CF}">
  <sheetPr>
    <pageSetUpPr fitToPage="1"/>
  </sheetPr>
  <dimension ref="A1:DE67"/>
  <sheetViews>
    <sheetView showGridLines="0" showZeros="0" zoomScale="90" zoomScaleNormal="90" zoomScaleSheetLayoutView="70" workbookViewId="0"/>
  </sheetViews>
  <sheetFormatPr defaultColWidth="10.7109375" defaultRowHeight="14.1" customHeight="1"/>
  <cols>
    <col min="1" max="1" width="9.28515625" style="295" customWidth="1"/>
    <col min="2" max="2" width="14.5703125" style="295" customWidth="1"/>
    <col min="3" max="3" width="6.28515625" style="295" customWidth="1"/>
    <col min="4" max="4" width="8.7109375" style="295" customWidth="1"/>
    <col min="5" max="5" width="23.28515625" style="295" customWidth="1"/>
    <col min="6" max="6" width="6.7109375" style="295" customWidth="1"/>
    <col min="7" max="7" width="12.5703125" style="296" customWidth="1"/>
    <col min="8" max="8" width="6.7109375" style="295" customWidth="1"/>
    <col min="9" max="9" width="11.42578125" style="296" customWidth="1"/>
    <col min="10" max="10" width="6.7109375" style="295" customWidth="1"/>
    <col min="11" max="11" width="12.85546875" style="295" customWidth="1"/>
    <col min="12" max="12" width="6.7109375" style="295" customWidth="1"/>
    <col min="13" max="13" width="10.7109375" style="296" customWidth="1"/>
    <col min="14" max="14" width="6.7109375" style="295" customWidth="1"/>
    <col min="15" max="15" width="11.42578125" style="295" customWidth="1"/>
    <col min="16" max="16" width="9.7109375" style="295" customWidth="1"/>
    <col min="17" max="17" width="7.28515625" style="295" customWidth="1"/>
    <col min="18" max="18" width="9.7109375" style="295" customWidth="1"/>
    <col min="19" max="108" width="10.7109375" style="295" customWidth="1"/>
    <col min="109" max="109" width="10.7109375" style="297" customWidth="1"/>
    <col min="110" max="16384" width="10.7109375" style="295"/>
  </cols>
  <sheetData>
    <row r="1" spans="1:109" s="175" customFormat="1" ht="18" customHeight="1">
      <c r="A1" s="174" t="s">
        <v>98</v>
      </c>
      <c r="C1" s="176"/>
      <c r="E1" s="177"/>
      <c r="H1" s="178"/>
      <c r="J1" s="178"/>
      <c r="L1" s="178"/>
    </row>
    <row r="2" spans="1:109" s="175" customFormat="1" ht="18" customHeight="1">
      <c r="A2" s="174" t="s">
        <v>0</v>
      </c>
      <c r="C2" s="176"/>
      <c r="E2" s="177"/>
      <c r="H2" s="178"/>
      <c r="J2" s="178"/>
      <c r="L2" s="178"/>
    </row>
    <row r="3" spans="1:109" s="180" customFormat="1" ht="18" customHeight="1">
      <c r="A3" s="179"/>
      <c r="C3" s="181"/>
      <c r="E3" s="182"/>
      <c r="H3" s="183"/>
      <c r="J3" s="183"/>
      <c r="L3" s="183"/>
    </row>
    <row r="4" spans="1:109" s="180" customFormat="1" ht="18" customHeight="1">
      <c r="A4" s="184"/>
      <c r="B4" s="185"/>
      <c r="C4" s="186"/>
      <c r="D4" s="185"/>
      <c r="E4" s="187"/>
      <c r="F4" s="185"/>
      <c r="G4" s="185"/>
      <c r="H4" s="188"/>
      <c r="I4" s="185"/>
      <c r="J4" s="188"/>
      <c r="K4" s="185"/>
      <c r="L4" s="188"/>
      <c r="M4" s="185"/>
      <c r="N4" s="185"/>
      <c r="O4" s="185"/>
    </row>
    <row r="5" spans="1:109" s="189" customFormat="1" ht="33" customHeight="1">
      <c r="A5" s="320" t="s">
        <v>99</v>
      </c>
      <c r="B5" s="325"/>
      <c r="C5" s="325"/>
      <c r="D5" s="325"/>
      <c r="E5" s="321"/>
      <c r="F5" s="320" t="s">
        <v>7</v>
      </c>
      <c r="G5" s="321"/>
      <c r="H5" s="320" t="s">
        <v>8</v>
      </c>
      <c r="I5" s="321"/>
      <c r="J5" s="320" t="s">
        <v>9</v>
      </c>
      <c r="K5" s="321"/>
      <c r="L5" s="320" t="s">
        <v>10</v>
      </c>
      <c r="M5" s="321"/>
      <c r="N5" s="320" t="s">
        <v>138</v>
      </c>
      <c r="O5" s="321"/>
    </row>
    <row r="6" spans="1:109" s="199" customFormat="1" ht="15" customHeight="1">
      <c r="A6" s="190"/>
      <c r="B6" s="191"/>
      <c r="C6" s="192"/>
      <c r="D6" s="193"/>
      <c r="E6" s="194"/>
      <c r="F6" s="195"/>
      <c r="G6" s="196"/>
      <c r="H6" s="195"/>
      <c r="I6" s="196"/>
      <c r="J6" s="195"/>
      <c r="K6" s="196"/>
      <c r="L6" s="195"/>
      <c r="M6" s="196"/>
      <c r="N6" s="195"/>
      <c r="O6" s="197"/>
      <c r="P6" s="198"/>
    </row>
    <row r="7" spans="1:109" s="207" customFormat="1" ht="15" customHeight="1">
      <c r="A7" s="200" t="s">
        <v>100</v>
      </c>
      <c r="B7" s="201"/>
      <c r="C7" s="202"/>
      <c r="D7" s="203"/>
      <c r="E7" s="204"/>
      <c r="F7" s="205"/>
      <c r="G7" s="204"/>
      <c r="H7" s="205"/>
      <c r="I7" s="204"/>
      <c r="J7" s="205"/>
      <c r="K7" s="206"/>
      <c r="M7" s="208"/>
      <c r="N7" s="209"/>
      <c r="O7" s="210"/>
      <c r="P7" s="205"/>
      <c r="DE7" s="211"/>
    </row>
    <row r="8" spans="1:109" s="207" customFormat="1" ht="15" customHeight="1">
      <c r="A8" s="212" t="s">
        <v>101</v>
      </c>
      <c r="B8" s="203"/>
      <c r="C8" s="202"/>
      <c r="D8" s="203"/>
      <c r="E8" s="204"/>
      <c r="F8" s="203"/>
      <c r="G8" s="298">
        <f>'XX 1-1 26'!G7</f>
        <v>0</v>
      </c>
      <c r="H8" s="205"/>
      <c r="I8" s="298"/>
      <c r="J8" s="205"/>
      <c r="K8" s="298"/>
      <c r="L8" s="205"/>
      <c r="M8" s="298"/>
      <c r="N8" s="205"/>
      <c r="O8" s="298"/>
      <c r="P8" s="209"/>
      <c r="DE8" s="211"/>
    </row>
    <row r="9" spans="1:109" s="207" customFormat="1" ht="15" customHeight="1">
      <c r="A9" s="213"/>
      <c r="B9" s="203"/>
      <c r="C9" s="202"/>
      <c r="D9" s="203"/>
      <c r="E9" s="204"/>
      <c r="F9" s="205"/>
      <c r="G9" s="204"/>
      <c r="H9" s="205"/>
      <c r="I9" s="204"/>
      <c r="J9" s="205"/>
      <c r="K9" s="206"/>
      <c r="L9" s="205"/>
      <c r="M9" s="204"/>
      <c r="N9" s="205"/>
      <c r="O9" s="299"/>
      <c r="P9" s="205"/>
      <c r="DE9" s="211"/>
    </row>
    <row r="10" spans="1:109" s="207" customFormat="1" ht="15" customHeight="1">
      <c r="A10" s="200" t="s">
        <v>102</v>
      </c>
      <c r="B10" s="203"/>
      <c r="C10" s="202"/>
      <c r="D10" s="203"/>
      <c r="E10" s="204"/>
      <c r="F10" s="203"/>
      <c r="G10" s="298"/>
      <c r="H10" s="205"/>
      <c r="I10" s="298"/>
      <c r="J10" s="205"/>
      <c r="K10" s="298"/>
      <c r="L10" s="205"/>
      <c r="M10" s="298"/>
      <c r="N10" s="205"/>
      <c r="O10" s="298"/>
      <c r="DE10" s="211"/>
    </row>
    <row r="11" spans="1:109" s="207" customFormat="1" ht="15" customHeight="1">
      <c r="A11" s="214"/>
      <c r="B11" s="203"/>
      <c r="C11" s="202"/>
      <c r="D11" s="203"/>
      <c r="E11" s="204"/>
      <c r="F11" s="205"/>
      <c r="G11" s="204"/>
      <c r="H11" s="205"/>
      <c r="I11" s="204"/>
      <c r="J11" s="205"/>
      <c r="K11" s="206"/>
      <c r="L11" s="205"/>
      <c r="M11" s="206"/>
      <c r="N11" s="205"/>
      <c r="O11" s="299"/>
      <c r="DE11" s="211"/>
    </row>
    <row r="12" spans="1:109" s="207" customFormat="1" ht="15" customHeight="1">
      <c r="A12" s="200" t="s">
        <v>103</v>
      </c>
      <c r="B12" s="203"/>
      <c r="C12" s="202"/>
      <c r="D12" s="203"/>
      <c r="E12" s="204"/>
      <c r="F12" s="203"/>
      <c r="G12" s="298"/>
      <c r="H12" s="205"/>
      <c r="I12" s="298"/>
      <c r="J12" s="205"/>
      <c r="K12" s="298"/>
      <c r="L12" s="205"/>
      <c r="M12" s="298"/>
      <c r="N12" s="205"/>
      <c r="O12" s="298"/>
      <c r="DE12" s="211"/>
    </row>
    <row r="13" spans="1:109" s="207" customFormat="1" ht="15" customHeight="1">
      <c r="A13" s="215"/>
      <c r="B13" s="216"/>
      <c r="C13" s="217"/>
      <c r="D13" s="218"/>
      <c r="E13" s="219"/>
      <c r="F13" s="220"/>
      <c r="G13" s="221"/>
      <c r="H13" s="220"/>
      <c r="I13" s="221"/>
      <c r="J13" s="220"/>
      <c r="K13" s="221"/>
      <c r="L13" s="220"/>
      <c r="M13" s="221"/>
      <c r="N13" s="220"/>
      <c r="O13" s="222"/>
      <c r="P13" s="223"/>
      <c r="DE13" s="211"/>
    </row>
    <row r="14" spans="1:109" s="226" customFormat="1" ht="30" customHeight="1">
      <c r="A14" s="224" t="s">
        <v>12</v>
      </c>
      <c r="B14" s="328"/>
      <c r="C14" s="329"/>
      <c r="D14" s="329"/>
      <c r="E14" s="300">
        <f>SUM(F14:O14)</f>
        <v>0</v>
      </c>
      <c r="F14" s="301"/>
      <c r="G14" s="302">
        <f>SUM(G7:G12)</f>
        <v>0</v>
      </c>
      <c r="H14" s="301"/>
      <c r="I14" s="302">
        <f>SUM(I7:I12)</f>
        <v>0</v>
      </c>
      <c r="J14" s="301"/>
      <c r="K14" s="302">
        <f>SUM(K7:K12)</f>
        <v>0</v>
      </c>
      <c r="L14" s="301"/>
      <c r="M14" s="302">
        <f>SUM(M7:M12)</f>
        <v>0</v>
      </c>
      <c r="N14" s="301"/>
      <c r="O14" s="302">
        <f>SUM(O7:O12)</f>
        <v>0</v>
      </c>
      <c r="P14" s="225"/>
      <c r="DE14" s="227"/>
    </row>
    <row r="15" spans="1:109" s="207" customFormat="1" ht="13.5" customHeight="1">
      <c r="A15" s="228"/>
      <c r="B15" s="229"/>
      <c r="C15" s="199"/>
      <c r="D15" s="199"/>
      <c r="E15" s="199"/>
      <c r="F15" s="225"/>
      <c r="G15" s="229"/>
      <c r="H15" s="225"/>
      <c r="I15" s="229"/>
      <c r="J15" s="225"/>
      <c r="K15" s="225"/>
      <c r="L15" s="225"/>
      <c r="M15" s="229"/>
      <c r="N15" s="225"/>
      <c r="O15" s="225"/>
      <c r="P15" s="225"/>
      <c r="DE15" s="211"/>
    </row>
    <row r="16" spans="1:109" s="207" customFormat="1" ht="13.5" customHeight="1">
      <c r="B16" s="205"/>
      <c r="C16" s="205"/>
      <c r="D16" s="205"/>
      <c r="E16" s="205"/>
      <c r="F16" s="205"/>
      <c r="G16" s="203"/>
      <c r="H16" s="205"/>
      <c r="I16" s="203"/>
      <c r="J16" s="205"/>
      <c r="K16" s="205"/>
      <c r="L16" s="205"/>
      <c r="M16" s="203"/>
      <c r="DE16" s="211"/>
    </row>
    <row r="17" spans="1:109" s="239" customFormat="1" ht="15" customHeight="1">
      <c r="A17" s="230" t="s">
        <v>104</v>
      </c>
      <c r="B17" s="231"/>
      <c r="C17" s="231"/>
      <c r="D17" s="232"/>
      <c r="E17" s="233"/>
      <c r="F17" s="234"/>
      <c r="G17" s="235">
        <f t="shared" ref="G17:G18" si="0">SUM(G14)</f>
        <v>0</v>
      </c>
      <c r="H17" s="236"/>
      <c r="I17" s="235"/>
      <c r="J17" s="236"/>
      <c r="K17" s="235"/>
      <c r="L17" s="236"/>
      <c r="M17" s="235"/>
      <c r="N17" s="237"/>
      <c r="O17" s="235"/>
      <c r="P17" s="238"/>
      <c r="DE17" s="240"/>
    </row>
    <row r="18" spans="1:109" s="239" customFormat="1" ht="15" customHeight="1">
      <c r="A18" s="230" t="s">
        <v>105</v>
      </c>
      <c r="B18" s="231"/>
      <c r="C18" s="231"/>
      <c r="D18" s="232"/>
      <c r="E18" s="233"/>
      <c r="F18" s="237"/>
      <c r="G18" s="235">
        <f t="shared" si="0"/>
        <v>0</v>
      </c>
      <c r="H18" s="236"/>
      <c r="I18" s="235"/>
      <c r="J18" s="236"/>
      <c r="K18" s="235"/>
      <c r="L18" s="236"/>
      <c r="M18" s="241"/>
      <c r="N18" s="242"/>
      <c r="O18" s="241"/>
      <c r="P18" s="238"/>
      <c r="DE18" s="240"/>
    </row>
    <row r="19" spans="1:109" s="250" customFormat="1" ht="15" customHeight="1">
      <c r="A19" s="243" t="s">
        <v>106</v>
      </c>
      <c r="B19" s="244"/>
      <c r="C19" s="244"/>
      <c r="D19" s="245"/>
      <c r="E19" s="246">
        <f>SUM(F19:O19)</f>
        <v>0</v>
      </c>
      <c r="F19" s="247"/>
      <c r="G19" s="248">
        <f>SUM(G17:G18)</f>
        <v>0</v>
      </c>
      <c r="H19" s="247"/>
      <c r="I19" s="248">
        <f>SUM(I17:I18)</f>
        <v>0</v>
      </c>
      <c r="J19" s="247"/>
      <c r="K19" s="248">
        <f>SUM(K17:K18)</f>
        <v>0</v>
      </c>
      <c r="L19" s="247"/>
      <c r="M19" s="248">
        <f>SUM(M17:M18)</f>
        <v>0</v>
      </c>
      <c r="N19" s="247"/>
      <c r="O19" s="248">
        <f>SUM(O17:O18)</f>
        <v>0</v>
      </c>
      <c r="P19" s="249"/>
      <c r="DE19" s="251"/>
    </row>
    <row r="20" spans="1:109" s="252" customFormat="1" ht="15" customHeight="1">
      <c r="B20" s="253"/>
      <c r="C20" s="253"/>
      <c r="D20" s="254"/>
      <c r="E20" s="254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DE20" s="256"/>
    </row>
    <row r="21" spans="1:109" s="239" customFormat="1" ht="15" customHeight="1">
      <c r="A21" s="230" t="s">
        <v>107</v>
      </c>
      <c r="B21" s="231"/>
      <c r="C21" s="231"/>
      <c r="D21" s="232"/>
      <c r="E21" s="233"/>
      <c r="F21" s="234"/>
      <c r="G21" s="235"/>
      <c r="H21" s="236"/>
      <c r="I21" s="235"/>
      <c r="J21" s="236"/>
      <c r="K21" s="235"/>
      <c r="L21" s="236"/>
      <c r="M21" s="235"/>
      <c r="N21" s="237"/>
      <c r="O21" s="235"/>
      <c r="P21" s="238"/>
      <c r="DE21" s="240"/>
    </row>
    <row r="22" spans="1:109" s="239" customFormat="1" ht="15" customHeight="1">
      <c r="A22" s="230" t="s">
        <v>108</v>
      </c>
      <c r="B22" s="231"/>
      <c r="C22" s="231"/>
      <c r="D22" s="232"/>
      <c r="E22" s="233"/>
      <c r="F22" s="237"/>
      <c r="G22" s="235"/>
      <c r="H22" s="236"/>
      <c r="I22" s="235"/>
      <c r="J22" s="236"/>
      <c r="K22" s="235"/>
      <c r="L22" s="236"/>
      <c r="M22" s="241"/>
      <c r="N22" s="242"/>
      <c r="O22" s="241"/>
      <c r="P22" s="238"/>
      <c r="DE22" s="240"/>
    </row>
    <row r="23" spans="1:109" s="239" customFormat="1" ht="15" customHeight="1">
      <c r="A23" s="230" t="s">
        <v>109</v>
      </c>
      <c r="B23" s="231"/>
      <c r="C23" s="231"/>
      <c r="D23" s="257"/>
      <c r="E23" s="258"/>
      <c r="F23" s="236"/>
      <c r="G23" s="241"/>
      <c r="H23" s="236"/>
      <c r="I23" s="241"/>
      <c r="J23" s="236"/>
      <c r="K23" s="241"/>
      <c r="L23" s="236"/>
      <c r="M23" s="241"/>
      <c r="N23" s="236"/>
      <c r="O23" s="241"/>
      <c r="P23" s="238"/>
      <c r="DE23" s="240"/>
    </row>
    <row r="24" spans="1:109" s="207" customFormat="1" ht="13.5" customHeight="1">
      <c r="B24" s="259"/>
      <c r="C24" s="259"/>
      <c r="D24" s="260"/>
      <c r="E24" s="260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DE24" s="211"/>
    </row>
    <row r="25" spans="1:109" s="207" customFormat="1" ht="13.5" customHeight="1">
      <c r="A25" s="262"/>
      <c r="B25" s="259"/>
      <c r="C25" s="259"/>
      <c r="D25" s="259"/>
      <c r="E25" s="259"/>
      <c r="G25" s="199"/>
      <c r="I25" s="199"/>
      <c r="M25" s="199"/>
      <c r="DE25" s="211"/>
    </row>
    <row r="26" spans="1:109" s="189" customFormat="1" ht="33" customHeight="1">
      <c r="A26" s="320" t="s">
        <v>110</v>
      </c>
      <c r="B26" s="325"/>
      <c r="C26" s="325"/>
      <c r="D26" s="325"/>
      <c r="E26" s="321"/>
      <c r="F26" s="320" t="str">
        <f>F5</f>
        <v>2026/27</v>
      </c>
      <c r="G26" s="321"/>
      <c r="H26" s="320" t="str">
        <f>H5</f>
        <v>2027/28</v>
      </c>
      <c r="I26" s="321"/>
      <c r="J26" s="320" t="str">
        <f>J5</f>
        <v>2028/29</v>
      </c>
      <c r="K26" s="321"/>
      <c r="L26" s="320" t="str">
        <f>L5</f>
        <v>2029/30</v>
      </c>
      <c r="M26" s="321"/>
      <c r="N26" s="320" t="str">
        <f>N5</f>
        <v>2030/31</v>
      </c>
      <c r="O26" s="321"/>
    </row>
    <row r="27" spans="1:109" s="189" customFormat="1" ht="16.5" customHeight="1">
      <c r="A27" s="263"/>
      <c r="B27" s="264"/>
      <c r="C27" s="265"/>
      <c r="D27" s="265"/>
      <c r="E27" s="266"/>
      <c r="F27" s="267"/>
      <c r="G27" s="267"/>
      <c r="H27" s="268"/>
      <c r="I27" s="266"/>
      <c r="J27" s="269"/>
      <c r="K27" s="269"/>
      <c r="L27" s="268"/>
      <c r="M27" s="266"/>
      <c r="N27" s="269"/>
      <c r="O27" s="266"/>
    </row>
    <row r="28" spans="1:109" s="189" customFormat="1" ht="16.5" customHeight="1">
      <c r="A28" s="270" t="s">
        <v>27</v>
      </c>
      <c r="C28" s="271"/>
      <c r="D28" s="207"/>
      <c r="E28" s="272"/>
      <c r="F28" s="273"/>
      <c r="G28" s="83">
        <f>SUMIF('XX 1-1 26'!$E:$E,MID($A28,FIND("(",$A28)+1,FIND(")",$A28)-FIND("(",$A28)-1),'XX 1-1 26'!G:G)</f>
        <v>0</v>
      </c>
      <c r="H28" s="275"/>
      <c r="I28" s="83">
        <f>SUMIF('XX 1-1 26'!$E:$E,MID($A28,FIND("(",$A28)+1,FIND(")",$A28)-FIND("(",$A28)-1),'XX 1-1 26'!I:I)</f>
        <v>0</v>
      </c>
      <c r="J28" s="273"/>
      <c r="K28" s="303">
        <f>SUMIF('XX 1-1 26'!$E:$E,MID($A28,FIND("(",$A28)+1,FIND(")",$A28)-FIND("(",$A28)-1),'XX 1-1 26'!K:K)</f>
        <v>0</v>
      </c>
      <c r="L28" s="275"/>
      <c r="M28" s="83">
        <f>SUMIF('XX 1-1 26'!$E:$E,MID($A28,FIND("(",$A28)+1,FIND(")",$A28)-FIND("(",$A28)-1),'XX 1-1 26'!M:M)</f>
        <v>0</v>
      </c>
      <c r="N28" s="273"/>
      <c r="O28" s="83">
        <f>SUMIF('XX 1-1 26'!$E:$E,MID($A28,FIND("(",$A28)+1,FIND(")",$A28)-FIND("(",$A28)-1),'XX 1-1 26'!O:O)</f>
        <v>0</v>
      </c>
    </row>
    <row r="29" spans="1:109" s="189" customFormat="1" ht="16.5" customHeight="1">
      <c r="A29" s="270" t="s">
        <v>28</v>
      </c>
      <c r="C29" s="271"/>
      <c r="D29" s="207"/>
      <c r="E29" s="272"/>
      <c r="F29" s="273"/>
      <c r="G29" s="83">
        <f>SUMIF('XX 1-1 26'!$E:$E,MID($A29,FIND("(",$A29)+1,FIND(")",$A29)-FIND("(",$A29)-1),'XX 1-1 26'!G:G)</f>
        <v>0</v>
      </c>
      <c r="H29" s="275"/>
      <c r="I29" s="83">
        <f>SUMIF('XX 1-1 26'!$E:$E,MID($A29,FIND("(",$A29)+1,FIND(")",$A29)-FIND("(",$A29)-1),'XX 1-1 26'!I:I)</f>
        <v>0</v>
      </c>
      <c r="J29" s="273"/>
      <c r="K29" s="303">
        <f>SUMIF('XX 1-1 26'!$E:$E,MID($A29,FIND("(",$A29)+1,FIND(")",$A29)-FIND("(",$A29)-1),'XX 1-1 26'!K:K)</f>
        <v>0</v>
      </c>
      <c r="L29" s="275"/>
      <c r="M29" s="83">
        <f>SUMIF('XX 1-1 26'!$E:$E,MID($A29,FIND("(",$A29)+1,FIND(")",$A29)-FIND("(",$A29)-1),'XX 1-1 26'!M:M)</f>
        <v>0</v>
      </c>
      <c r="N29" s="273"/>
      <c r="O29" s="83">
        <f>SUMIF('XX 1-1 26'!$E:$E,MID($A29,FIND("(",$A29)+1,FIND(")",$A29)-FIND("(",$A29)-1),'XX 1-1 26'!O:O)</f>
        <v>0</v>
      </c>
    </row>
    <row r="30" spans="1:109" s="189" customFormat="1" ht="16.5" customHeight="1">
      <c r="A30" s="270" t="s">
        <v>111</v>
      </c>
      <c r="C30" s="271"/>
      <c r="D30" s="207"/>
      <c r="E30" s="272"/>
      <c r="F30" s="273"/>
      <c r="G30" s="83">
        <f>SUMIF('XX 1-1 26'!$E:$E,MID($A30,FIND("(",$A30)+1,FIND(")",$A30)-FIND("(",$A30)-1),'XX 1-1 26'!G:G)</f>
        <v>0</v>
      </c>
      <c r="H30" s="275"/>
      <c r="I30" s="83">
        <f>SUMIF('XX 1-1 26'!$E:$E,MID($A30,FIND("(",$A30)+1,FIND(")",$A30)-FIND("(",$A30)-1),'XX 1-1 26'!I:I)</f>
        <v>0</v>
      </c>
      <c r="J30" s="273"/>
      <c r="K30" s="303">
        <f>SUMIF('XX 1-1 26'!$E:$E,MID($A30,FIND("(",$A30)+1,FIND(")",$A30)-FIND("(",$A30)-1),'XX 1-1 26'!K:K)</f>
        <v>0</v>
      </c>
      <c r="L30" s="275"/>
      <c r="M30" s="83">
        <f>SUMIF('XX 1-1 26'!$E:$E,MID($A30,FIND("(",$A30)+1,FIND(")",$A30)-FIND("(",$A30)-1),'XX 1-1 26'!M:M)</f>
        <v>0</v>
      </c>
      <c r="N30" s="273"/>
      <c r="O30" s="83">
        <f>SUMIF('XX 1-1 26'!$E:$E,MID($A30,FIND("(",$A30)+1,FIND(")",$A30)-FIND("(",$A30)-1),'XX 1-1 26'!O:O)</f>
        <v>0</v>
      </c>
    </row>
    <row r="31" spans="1:109" s="189" customFormat="1" ht="16.5" customHeight="1">
      <c r="A31" s="270"/>
      <c r="C31" s="271"/>
      <c r="D31" s="207"/>
      <c r="E31" s="272"/>
      <c r="F31" s="273"/>
      <c r="G31" s="276"/>
      <c r="H31" s="275"/>
      <c r="I31" s="276"/>
      <c r="J31" s="273"/>
      <c r="K31" s="274"/>
      <c r="L31" s="275"/>
      <c r="M31" s="276"/>
      <c r="N31" s="273"/>
      <c r="O31" s="276"/>
    </row>
    <row r="32" spans="1:109" s="189" customFormat="1" ht="16.5" customHeight="1">
      <c r="A32" s="322" t="s">
        <v>29</v>
      </c>
      <c r="B32" s="323"/>
      <c r="C32" s="323"/>
      <c r="D32" s="323"/>
      <c r="E32" s="324"/>
      <c r="F32" s="273"/>
      <c r="G32" s="83">
        <f>SUMIF('XX 1-1 26'!$E:$E,MID($A32,FIND("(",$A32)+1,FIND(")",$A32)-FIND("(",$A32)-1),'XX 1-1 26'!G:G)</f>
        <v>0</v>
      </c>
      <c r="H32" s="275"/>
      <c r="I32" s="83">
        <f>SUMIF('XX 1-1 26'!$E:$E,MID($A32,FIND("(",$A32)+1,FIND(")",$A32)-FIND("(",$A32)-1),'XX 1-1 26'!I:I)</f>
        <v>0</v>
      </c>
      <c r="J32" s="273"/>
      <c r="K32" s="303">
        <f>SUMIF('XX 1-1 26'!$E:$E,MID($A32,FIND("(",$A32)+1,FIND(")",$A32)-FIND("(",$A32)-1),'XX 1-1 26'!K:K)</f>
        <v>0</v>
      </c>
      <c r="L32" s="275"/>
      <c r="M32" s="83">
        <f>SUMIF('XX 1-1 26'!$E:$E,MID($A32,FIND("(",$A32)+1,FIND(")",$A32)-FIND("(",$A32)-1),'XX 1-1 26'!M:M)</f>
        <v>0</v>
      </c>
      <c r="N32" s="273"/>
      <c r="O32" s="83">
        <f>SUMIF('XX 1-1 26'!$E:$E,MID($A32,FIND("(",$A32)+1,FIND(")",$A32)-FIND("(",$A32)-1),'XX 1-1 26'!O:O)</f>
        <v>0</v>
      </c>
    </row>
    <row r="33" spans="1:15" s="189" customFormat="1" ht="16.5" customHeight="1">
      <c r="A33" s="270"/>
      <c r="C33" s="271"/>
      <c r="D33" s="207"/>
      <c r="E33" s="272"/>
      <c r="F33" s="273"/>
      <c r="G33" s="276"/>
      <c r="H33" s="275"/>
      <c r="I33" s="276"/>
      <c r="J33" s="273"/>
      <c r="K33" s="274"/>
      <c r="L33" s="275"/>
      <c r="M33" s="276"/>
      <c r="N33" s="273"/>
      <c r="O33" s="276"/>
    </row>
    <row r="34" spans="1:15" s="189" customFormat="1" ht="16.5" customHeight="1">
      <c r="A34" s="322" t="s">
        <v>112</v>
      </c>
      <c r="B34" s="323"/>
      <c r="C34" s="323"/>
      <c r="D34" s="323"/>
      <c r="E34" s="324"/>
      <c r="F34" s="273"/>
      <c r="G34" s="276"/>
      <c r="H34" s="275"/>
      <c r="I34" s="276"/>
      <c r="J34" s="273"/>
      <c r="K34" s="274"/>
      <c r="L34" s="275"/>
      <c r="M34" s="276"/>
      <c r="N34" s="273"/>
      <c r="O34" s="276"/>
    </row>
    <row r="35" spans="1:15" s="189" customFormat="1" ht="16.5" customHeight="1">
      <c r="A35" s="270" t="s">
        <v>113</v>
      </c>
      <c r="C35" s="271"/>
      <c r="D35" s="207"/>
      <c r="E35" s="272"/>
      <c r="F35" s="273"/>
      <c r="G35" s="276"/>
      <c r="H35" s="275"/>
      <c r="I35" s="276"/>
      <c r="J35" s="273"/>
      <c r="K35" s="274"/>
      <c r="L35" s="275"/>
      <c r="M35" s="276"/>
      <c r="N35" s="273"/>
      <c r="O35" s="276"/>
    </row>
    <row r="36" spans="1:15" s="189" customFormat="1" ht="16.5" customHeight="1">
      <c r="A36" s="270" t="s">
        <v>114</v>
      </c>
      <c r="C36" s="271"/>
      <c r="D36" s="207"/>
      <c r="E36" s="272"/>
      <c r="F36" s="273"/>
      <c r="G36" s="83">
        <f>SUMIF('XX 1-1 26'!$E:$E,MID($A36,FIND("(",$A36)+1,FIND(")",$A36)-FIND("(",$A36)-1),'XX 1-1 26'!G:G)</f>
        <v>0</v>
      </c>
      <c r="H36" s="275"/>
      <c r="I36" s="83">
        <f>SUMIF('XX 1-1 26'!$E:$E,MID($A36,FIND("(",$A36)+1,FIND(")",$A36)-FIND("(",$A36)-1),'XX 1-1 26'!I:I)</f>
        <v>0</v>
      </c>
      <c r="J36" s="273"/>
      <c r="K36" s="303">
        <f>SUMIF('XX 1-1 26'!$E:$E,MID($A36,FIND("(",$A36)+1,FIND(")",$A36)-FIND("(",$A36)-1),'XX 1-1 26'!K:K)</f>
        <v>0</v>
      </c>
      <c r="L36" s="275"/>
      <c r="M36" s="83">
        <f>SUMIF('XX 1-1 26'!$E:$E,MID($A36,FIND("(",$A36)+1,FIND(")",$A36)-FIND("(",$A36)-1),'XX 1-1 26'!M:M)</f>
        <v>0</v>
      </c>
      <c r="N36" s="273"/>
      <c r="O36" s="83">
        <f>SUMIF('XX 1-1 26'!$E:$E,MID($A36,FIND("(",$A36)+1,FIND(")",$A36)-FIND("(",$A36)-1),'XX 1-1 26'!O:O)</f>
        <v>0</v>
      </c>
    </row>
    <row r="37" spans="1:15" s="189" customFormat="1" ht="16.5" customHeight="1">
      <c r="A37" s="322" t="s">
        <v>115</v>
      </c>
      <c r="B37" s="323"/>
      <c r="C37" s="323"/>
      <c r="D37" s="323"/>
      <c r="E37" s="324"/>
      <c r="F37" s="273"/>
      <c r="G37" s="83">
        <f>SUMIF('XX 1-1 26'!$E:$E,MID($A37,FIND("(",$A37)+1,FIND(")",$A37)-FIND("(",$A37)-1),'XX 1-1 26'!G:G)</f>
        <v>0</v>
      </c>
      <c r="H37" s="275"/>
      <c r="I37" s="83">
        <f>SUMIF('XX 1-1 26'!$E:$E,MID($A37,FIND("(",$A37)+1,FIND(")",$A37)-FIND("(",$A37)-1),'XX 1-1 26'!I:I)</f>
        <v>0</v>
      </c>
      <c r="J37" s="273"/>
      <c r="K37" s="303">
        <f>SUMIF('XX 1-1 26'!$E:$E,MID($A37,FIND("(",$A37)+1,FIND(")",$A37)-FIND("(",$A37)-1),'XX 1-1 26'!K:K)</f>
        <v>0</v>
      </c>
      <c r="L37" s="275"/>
      <c r="M37" s="83">
        <f>SUMIF('XX 1-1 26'!$E:$E,MID($A37,FIND("(",$A37)+1,FIND(")",$A37)-FIND("(",$A37)-1),'XX 1-1 26'!M:M)</f>
        <v>0</v>
      </c>
      <c r="N37" s="273"/>
      <c r="O37" s="83">
        <f>SUMIF('XX 1-1 26'!$E:$E,MID($A37,FIND("(",$A37)+1,FIND(")",$A37)-FIND("(",$A37)-1),'XX 1-1 26'!O:O)</f>
        <v>0</v>
      </c>
    </row>
    <row r="38" spans="1:15" s="189" customFormat="1" ht="16.5" customHeight="1">
      <c r="A38" s="322" t="s">
        <v>116</v>
      </c>
      <c r="B38" s="323"/>
      <c r="C38" s="323"/>
      <c r="D38" s="323"/>
      <c r="E38" s="324"/>
      <c r="F38" s="273"/>
      <c r="G38" s="83">
        <f>SUMIF('XX 1-1 26'!$E:$E,MID($A38,FIND("(",$A38)+1,FIND(")",$A38)-FIND("(",$A38)-1),'XX 1-1 26'!G:G)</f>
        <v>0</v>
      </c>
      <c r="H38" s="275"/>
      <c r="I38" s="83">
        <f>SUMIF('XX 1-1 26'!$E:$E,MID($A38,FIND("(",$A38)+1,FIND(")",$A38)-FIND("(",$A38)-1),'XX 1-1 26'!I:I)</f>
        <v>0</v>
      </c>
      <c r="J38" s="273"/>
      <c r="K38" s="303">
        <f>SUMIF('XX 1-1 26'!$E:$E,MID($A38,FIND("(",$A38)+1,FIND(")",$A38)-FIND("(",$A38)-1),'XX 1-1 26'!K:K)</f>
        <v>0</v>
      </c>
      <c r="L38" s="275"/>
      <c r="M38" s="83">
        <f>SUMIF('XX 1-1 26'!$E:$E,MID($A38,FIND("(",$A38)+1,FIND(")",$A38)-FIND("(",$A38)-1),'XX 1-1 26'!M:M)</f>
        <v>0</v>
      </c>
      <c r="N38" s="273"/>
      <c r="O38" s="83">
        <f>SUMIF('XX 1-1 26'!$E:$E,MID($A38,FIND("(",$A38)+1,FIND(")",$A38)-FIND("(",$A38)-1),'XX 1-1 26'!O:O)</f>
        <v>0</v>
      </c>
    </row>
    <row r="39" spans="1:15" s="189" customFormat="1" ht="16.5" customHeight="1">
      <c r="A39" s="270"/>
      <c r="C39" s="271"/>
      <c r="D39" s="207"/>
      <c r="E39" s="272"/>
      <c r="F39" s="273"/>
      <c r="G39" s="276"/>
      <c r="H39" s="275"/>
      <c r="I39" s="276"/>
      <c r="J39" s="273"/>
      <c r="K39" s="274"/>
      <c r="L39" s="275"/>
      <c r="M39" s="276"/>
      <c r="N39" s="273"/>
      <c r="O39" s="276"/>
    </row>
    <row r="40" spans="1:15" s="189" customFormat="1" ht="16.5" customHeight="1">
      <c r="A40" s="270" t="s">
        <v>117</v>
      </c>
      <c r="C40" s="271"/>
      <c r="D40" s="207"/>
      <c r="E40" s="272"/>
      <c r="F40" s="273"/>
      <c r="G40" s="83">
        <f>SUMIF('XX 1-1 26'!$E:$E,MID($A40,FIND("(",$A40)+1,FIND(")",$A40)-FIND("(",$A40)-1),'XX 1-1 26'!G:G)</f>
        <v>0</v>
      </c>
      <c r="H40" s="275"/>
      <c r="I40" s="83">
        <f>SUMIF('XX 1-1 26'!$E:$E,MID($A40,FIND("(",$A40)+1,FIND(")",$A40)-FIND("(",$A40)-1),'XX 1-1 26'!I:I)</f>
        <v>0</v>
      </c>
      <c r="J40" s="273"/>
      <c r="K40" s="303">
        <f>SUMIF('XX 1-1 26'!$E:$E,MID($A40,FIND("(",$A40)+1,FIND(")",$A40)-FIND("(",$A40)-1),'XX 1-1 26'!K:K)</f>
        <v>0</v>
      </c>
      <c r="L40" s="275"/>
      <c r="M40" s="83">
        <f>SUMIF('XX 1-1 26'!$E:$E,MID($A40,FIND("(",$A40)+1,FIND(")",$A40)-FIND("(",$A40)-1),'XX 1-1 26'!M:M)</f>
        <v>0</v>
      </c>
      <c r="N40" s="273"/>
      <c r="O40" s="83">
        <f>SUMIF('XX 1-1 26'!$E:$E,MID($A40,FIND("(",$A40)+1,FIND(")",$A40)-FIND("(",$A40)-1),'XX 1-1 26'!O:O)</f>
        <v>0</v>
      </c>
    </row>
    <row r="41" spans="1:15" s="189" customFormat="1" ht="16.5" customHeight="1">
      <c r="A41" s="270"/>
      <c r="C41" s="271"/>
      <c r="D41" s="207"/>
      <c r="E41" s="272"/>
      <c r="F41" s="273"/>
      <c r="G41" s="276"/>
      <c r="H41" s="275"/>
      <c r="I41" s="276"/>
      <c r="J41" s="273"/>
      <c r="K41" s="274"/>
      <c r="L41" s="275"/>
      <c r="M41" s="276"/>
      <c r="N41" s="273"/>
      <c r="O41" s="276"/>
    </row>
    <row r="42" spans="1:15" s="189" customFormat="1" ht="16.5" customHeight="1">
      <c r="A42" s="270" t="s">
        <v>118</v>
      </c>
      <c r="C42" s="271"/>
      <c r="D42" s="207"/>
      <c r="E42" s="272"/>
      <c r="F42" s="273"/>
      <c r="G42" s="276"/>
      <c r="H42" s="275"/>
      <c r="I42" s="276"/>
      <c r="J42" s="273"/>
      <c r="K42" s="274"/>
      <c r="L42" s="275"/>
      <c r="M42" s="276"/>
      <c r="N42" s="273"/>
      <c r="O42" s="276"/>
    </row>
    <row r="43" spans="1:15" s="189" customFormat="1" ht="16.5" customHeight="1">
      <c r="A43" s="270" t="s">
        <v>119</v>
      </c>
      <c r="C43" s="271"/>
      <c r="D43" s="207"/>
      <c r="E43" s="272"/>
      <c r="F43" s="273"/>
      <c r="G43" s="83">
        <f>SUMIF('XX 1-1 26'!$E:$E,MID($A43,FIND("(",$A43)+1,FIND(")",$A43)-FIND("(",$A43)-1),'XX 1-1 26'!G:G)</f>
        <v>0</v>
      </c>
      <c r="H43" s="275"/>
      <c r="I43" s="83">
        <f>SUMIF('XX 1-1 26'!$E:$E,MID($A43,FIND("(",$A43)+1,FIND(")",$A43)-FIND("(",$A43)-1),'XX 1-1 26'!I:I)</f>
        <v>0</v>
      </c>
      <c r="J43" s="273"/>
      <c r="K43" s="303">
        <f>SUMIF('XX 1-1 26'!$E:$E,MID($A43,FIND("(",$A43)+1,FIND(")",$A43)-FIND("(",$A43)-1),'XX 1-1 26'!K:K)</f>
        <v>0</v>
      </c>
      <c r="L43" s="275"/>
      <c r="M43" s="83">
        <f>SUMIF('XX 1-1 26'!$E:$E,MID($A43,FIND("(",$A43)+1,FIND(")",$A43)-FIND("(",$A43)-1),'XX 1-1 26'!M:M)</f>
        <v>0</v>
      </c>
      <c r="N43" s="273"/>
      <c r="O43" s="83">
        <f>SUMIF('XX 1-1 26'!$E:$E,MID($A43,FIND("(",$A43)+1,FIND(")",$A43)-FIND("(",$A43)-1),'XX 1-1 26'!O:O)</f>
        <v>0</v>
      </c>
    </row>
    <row r="44" spans="1:15" s="189" customFormat="1" ht="16.5" customHeight="1">
      <c r="A44" s="270" t="s">
        <v>120</v>
      </c>
      <c r="C44" s="271"/>
      <c r="D44" s="207"/>
      <c r="E44" s="272"/>
      <c r="F44" s="273"/>
      <c r="G44" s="83">
        <f>SUMIF('XX 1-1 26'!$E:$E,MID($A44,FIND("(",$A44)+1,FIND(")",$A44)-FIND("(",$A44)-1),'XX 1-1 26'!G:G)</f>
        <v>0</v>
      </c>
      <c r="H44" s="275"/>
      <c r="I44" s="83">
        <f>SUMIF('XX 1-1 26'!$E:$E,MID($A44,FIND("(",$A44)+1,FIND(")",$A44)-FIND("(",$A44)-1),'XX 1-1 26'!I:I)</f>
        <v>0</v>
      </c>
      <c r="J44" s="273"/>
      <c r="K44" s="303">
        <f>SUMIF('XX 1-1 26'!$E:$E,MID($A44,FIND("(",$A44)+1,FIND(")",$A44)-FIND("(",$A44)-1),'XX 1-1 26'!K:K)</f>
        <v>0</v>
      </c>
      <c r="L44" s="275"/>
      <c r="M44" s="83">
        <f>SUMIF('XX 1-1 26'!$E:$E,MID($A44,FIND("(",$A44)+1,FIND(")",$A44)-FIND("(",$A44)-1),'XX 1-1 26'!M:M)</f>
        <v>0</v>
      </c>
      <c r="N44" s="273"/>
      <c r="O44" s="83">
        <f>SUMIF('XX 1-1 26'!$E:$E,MID($A44,FIND("(",$A44)+1,FIND(")",$A44)-FIND("(",$A44)-1),'XX 1-1 26'!O:O)</f>
        <v>0</v>
      </c>
    </row>
    <row r="45" spans="1:15" s="189" customFormat="1" ht="16.5" customHeight="1">
      <c r="A45" s="270" t="s">
        <v>121</v>
      </c>
      <c r="C45" s="271"/>
      <c r="D45" s="207"/>
      <c r="E45" s="272"/>
      <c r="F45" s="273"/>
      <c r="G45" s="83">
        <f>SUMIF('XX 1-1 26'!$E:$E,MID($A45,FIND("(",$A45)+1,FIND(")",$A45)-FIND("(",$A45)-1),'XX 1-1 26'!G:G)</f>
        <v>0</v>
      </c>
      <c r="H45" s="275"/>
      <c r="I45" s="83">
        <f>SUMIF('XX 1-1 26'!$E:$E,MID($A45,FIND("(",$A45)+1,FIND(")",$A45)-FIND("(",$A45)-1),'XX 1-1 26'!I:I)</f>
        <v>0</v>
      </c>
      <c r="J45" s="273"/>
      <c r="K45" s="303">
        <f>SUMIF('XX 1-1 26'!$E:$E,MID($A45,FIND("(",$A45)+1,FIND(")",$A45)-FIND("(",$A45)-1),'XX 1-1 26'!K:K)</f>
        <v>0</v>
      </c>
      <c r="L45" s="275"/>
      <c r="M45" s="83">
        <f>SUMIF('XX 1-1 26'!$E:$E,MID($A45,FIND("(",$A45)+1,FIND(")",$A45)-FIND("(",$A45)-1),'XX 1-1 26'!M:M)</f>
        <v>0</v>
      </c>
      <c r="N45" s="273"/>
      <c r="O45" s="83">
        <f>SUMIF('XX 1-1 26'!$E:$E,MID($A45,FIND("(",$A45)+1,FIND(")",$A45)-FIND("(",$A45)-1),'XX 1-1 26'!O:O)</f>
        <v>0</v>
      </c>
    </row>
    <row r="46" spans="1:15" s="189" customFormat="1" ht="16.5" customHeight="1">
      <c r="A46" s="270" t="s">
        <v>122</v>
      </c>
      <c r="C46" s="271"/>
      <c r="D46" s="207"/>
      <c r="E46" s="272"/>
      <c r="F46" s="273"/>
      <c r="G46" s="83">
        <f>SUMIF('XX 1-1 26'!$E:$E,MID($A46,FIND("(",$A46)+1,FIND(")",$A46)-FIND("(",$A46)-1),'XX 1-1 26'!G:G)</f>
        <v>0</v>
      </c>
      <c r="H46" s="275"/>
      <c r="I46" s="83">
        <f>SUMIF('XX 1-1 26'!$E:$E,MID($A46,FIND("(",$A46)+1,FIND(")",$A46)-FIND("(",$A46)-1),'XX 1-1 26'!I:I)</f>
        <v>0</v>
      </c>
      <c r="J46" s="273"/>
      <c r="K46" s="303">
        <f>SUMIF('XX 1-1 26'!$E:$E,MID($A46,FIND("(",$A46)+1,FIND(")",$A46)-FIND("(",$A46)-1),'XX 1-1 26'!K:K)</f>
        <v>0</v>
      </c>
      <c r="L46" s="275"/>
      <c r="M46" s="83">
        <f>SUMIF('XX 1-1 26'!$E:$E,MID($A46,FIND("(",$A46)+1,FIND(")",$A46)-FIND("(",$A46)-1),'XX 1-1 26'!M:M)</f>
        <v>0</v>
      </c>
      <c r="N46" s="273"/>
      <c r="O46" s="83">
        <f>SUMIF('XX 1-1 26'!$E:$E,MID($A46,FIND("(",$A46)+1,FIND(")",$A46)-FIND("(",$A46)-1),'XX 1-1 26'!O:O)</f>
        <v>0</v>
      </c>
    </row>
    <row r="47" spans="1:15" s="189" customFormat="1" ht="16.5" customHeight="1">
      <c r="A47" s="270" t="s">
        <v>123</v>
      </c>
      <c r="C47" s="271"/>
      <c r="D47" s="207"/>
      <c r="E47" s="272"/>
      <c r="F47" s="273"/>
      <c r="G47" s="83">
        <f>SUMIF('XX 1-1 26'!$E:$E,MID($A47,FIND("(",$A47)+1,FIND(")",$A47)-FIND("(",$A47)-1),'XX 1-1 26'!G:G)</f>
        <v>0</v>
      </c>
      <c r="H47" s="275"/>
      <c r="I47" s="83">
        <f>SUMIF('XX 1-1 26'!$E:$E,MID($A47,FIND("(",$A47)+1,FIND(")",$A47)-FIND("(",$A47)-1),'XX 1-1 26'!I:I)</f>
        <v>0</v>
      </c>
      <c r="J47" s="273"/>
      <c r="K47" s="303">
        <f>SUMIF('XX 1-1 26'!$E:$E,MID($A47,FIND("(",$A47)+1,FIND(")",$A47)-FIND("(",$A47)-1),'XX 1-1 26'!K:K)</f>
        <v>0</v>
      </c>
      <c r="L47" s="275"/>
      <c r="M47" s="83">
        <f>SUMIF('XX 1-1 26'!$E:$E,MID($A47,FIND("(",$A47)+1,FIND(")",$A47)-FIND("(",$A47)-1),'XX 1-1 26'!M:M)</f>
        <v>0</v>
      </c>
      <c r="N47" s="273"/>
      <c r="O47" s="83">
        <f>SUMIF('XX 1-1 26'!$E:$E,MID($A47,FIND("(",$A47)+1,FIND(")",$A47)-FIND("(",$A47)-1),'XX 1-1 26'!O:O)</f>
        <v>0</v>
      </c>
    </row>
    <row r="48" spans="1:15" s="189" customFormat="1" ht="16.5" customHeight="1">
      <c r="A48" s="270" t="s">
        <v>124</v>
      </c>
      <c r="C48" s="271"/>
      <c r="D48" s="207"/>
      <c r="E48" s="272"/>
      <c r="F48" s="273"/>
      <c r="G48" s="83">
        <f>SUMIF('XX 1-1 26'!$E:$E,MID($A48,FIND("(",$A48)+1,FIND(")",$A48)-FIND("(",$A48)-1),'XX 1-1 26'!G:G)</f>
        <v>0</v>
      </c>
      <c r="H48" s="275"/>
      <c r="I48" s="83">
        <f>SUMIF('XX 1-1 26'!$E:$E,MID($A48,FIND("(",$A48)+1,FIND(")",$A48)-FIND("(",$A48)-1),'XX 1-1 26'!I:I)</f>
        <v>0</v>
      </c>
      <c r="J48" s="273"/>
      <c r="K48" s="303">
        <f>SUMIF('XX 1-1 26'!$E:$E,MID($A48,FIND("(",$A48)+1,FIND(")",$A48)-FIND("(",$A48)-1),'XX 1-1 26'!K:K)</f>
        <v>0</v>
      </c>
      <c r="L48" s="275"/>
      <c r="M48" s="83">
        <f>SUMIF('XX 1-1 26'!$E:$E,MID($A48,FIND("(",$A48)+1,FIND(")",$A48)-FIND("(",$A48)-1),'XX 1-1 26'!M:M)</f>
        <v>0</v>
      </c>
      <c r="N48" s="273"/>
      <c r="O48" s="83">
        <f>SUMIF('XX 1-1 26'!$E:$E,MID($A48,FIND("(",$A48)+1,FIND(")",$A48)-FIND("(",$A48)-1),'XX 1-1 26'!O:O)</f>
        <v>0</v>
      </c>
    </row>
    <row r="49" spans="1:109" s="189" customFormat="1" ht="16.5" customHeight="1">
      <c r="A49" s="270" t="s">
        <v>125</v>
      </c>
      <c r="C49" s="271"/>
      <c r="D49" s="207"/>
      <c r="E49" s="272"/>
      <c r="F49" s="273"/>
      <c r="G49" s="83">
        <f>SUMIF('XX 1-1 26'!$E:$E,MID($A49,FIND("(",$A49)+1,FIND(")",$A49)-FIND("(",$A49)-1),'XX 1-1 26'!G:G)</f>
        <v>0</v>
      </c>
      <c r="H49" s="275"/>
      <c r="I49" s="83">
        <f>SUMIF('XX 1-1 26'!$E:$E,MID($A49,FIND("(",$A49)+1,FIND(")",$A49)-FIND("(",$A49)-1),'XX 1-1 26'!I:I)</f>
        <v>0</v>
      </c>
      <c r="J49" s="273"/>
      <c r="K49" s="303">
        <f>SUMIF('XX 1-1 26'!$E:$E,MID($A49,FIND("(",$A49)+1,FIND(")",$A49)-FIND("(",$A49)-1),'XX 1-1 26'!K:K)</f>
        <v>0</v>
      </c>
      <c r="L49" s="275"/>
      <c r="M49" s="83">
        <f>SUMIF('XX 1-1 26'!$E:$E,MID($A49,FIND("(",$A49)+1,FIND(")",$A49)-FIND("(",$A49)-1),'XX 1-1 26'!M:M)</f>
        <v>0</v>
      </c>
      <c r="N49" s="273"/>
      <c r="O49" s="83">
        <f>SUMIF('XX 1-1 26'!$E:$E,MID($A49,FIND("(",$A49)+1,FIND(")",$A49)-FIND("(",$A49)-1),'XX 1-1 26'!O:O)</f>
        <v>0</v>
      </c>
    </row>
    <row r="50" spans="1:109" s="189" customFormat="1" ht="16.5" customHeight="1">
      <c r="A50" s="270"/>
      <c r="C50" s="271"/>
      <c r="D50" s="207"/>
      <c r="E50" s="272"/>
      <c r="F50" s="273"/>
      <c r="G50" s="276"/>
      <c r="H50" s="275"/>
      <c r="I50" s="276"/>
      <c r="J50" s="273"/>
      <c r="K50" s="274"/>
      <c r="L50" s="275"/>
      <c r="M50" s="276"/>
      <c r="N50" s="273"/>
      <c r="O50" s="276"/>
    </row>
    <row r="51" spans="1:109" s="189" customFormat="1" ht="16.5" customHeight="1">
      <c r="A51" s="270" t="s">
        <v>126</v>
      </c>
      <c r="C51" s="271"/>
      <c r="D51" s="207"/>
      <c r="E51" s="272"/>
      <c r="F51" s="273"/>
      <c r="G51" s="276"/>
      <c r="H51" s="275"/>
      <c r="I51" s="276"/>
      <c r="J51" s="273"/>
      <c r="K51" s="274"/>
      <c r="L51" s="275"/>
      <c r="M51" s="276"/>
      <c r="N51" s="273"/>
      <c r="O51" s="276"/>
    </row>
    <row r="52" spans="1:109" s="189" customFormat="1" ht="16.5" customHeight="1">
      <c r="A52" s="270" t="s">
        <v>127</v>
      </c>
      <c r="C52" s="271"/>
      <c r="D52" s="207"/>
      <c r="E52" s="272"/>
      <c r="F52" s="273"/>
      <c r="G52" s="83">
        <f>SUMIF('XX 1-1 26'!$E:$E,MID($A52,FIND("(",$A52)+1,FIND(")",$A52)-FIND("(",$A52)-1),'XX 1-1 26'!G:G)</f>
        <v>0</v>
      </c>
      <c r="H52" s="275"/>
      <c r="I52" s="83">
        <f>SUMIF('XX 1-1 26'!$E:$E,MID($A52,FIND("(",$A52)+1,FIND(")",$A52)-FIND("(",$A52)-1),'XX 1-1 26'!I:I)</f>
        <v>0</v>
      </c>
      <c r="J52" s="273"/>
      <c r="K52" s="303">
        <f>SUMIF('XX 1-1 26'!$E:$E,MID($A52,FIND("(",$A52)+1,FIND(")",$A52)-FIND("(",$A52)-1),'XX 1-1 26'!K:K)</f>
        <v>0</v>
      </c>
      <c r="L52" s="275"/>
      <c r="M52" s="83">
        <f>SUMIF('XX 1-1 26'!$E:$E,MID($A52,FIND("(",$A52)+1,FIND(")",$A52)-FIND("(",$A52)-1),'XX 1-1 26'!M:M)</f>
        <v>0</v>
      </c>
      <c r="N52" s="273"/>
      <c r="O52" s="83">
        <f>SUMIF('XX 1-1 26'!$E:$E,MID($A52,FIND("(",$A52)+1,FIND(")",$A52)-FIND("(",$A52)-1),'XX 1-1 26'!O:O)</f>
        <v>0</v>
      </c>
    </row>
    <row r="53" spans="1:109" s="189" customFormat="1" ht="16.5" customHeight="1">
      <c r="A53" s="270" t="s">
        <v>128</v>
      </c>
      <c r="C53" s="271"/>
      <c r="D53" s="207"/>
      <c r="E53" s="272"/>
      <c r="F53" s="273"/>
      <c r="G53" s="83">
        <f>SUMIF('XX 1-1 26'!$E:$E,MID($A53,FIND("(",$A53)+1,FIND(")",$A53)-FIND("(",$A53)-1),'XX 1-1 26'!G:G)</f>
        <v>0</v>
      </c>
      <c r="H53" s="275"/>
      <c r="I53" s="83">
        <f>SUMIF('XX 1-1 26'!$E:$E,MID($A53,FIND("(",$A53)+1,FIND(")",$A53)-FIND("(",$A53)-1),'XX 1-1 26'!I:I)</f>
        <v>0</v>
      </c>
      <c r="J53" s="273"/>
      <c r="K53" s="303">
        <f>SUMIF('XX 1-1 26'!$E:$E,MID($A53,FIND("(",$A53)+1,FIND(")",$A53)-FIND("(",$A53)-1),'XX 1-1 26'!K:K)</f>
        <v>0</v>
      </c>
      <c r="L53" s="275"/>
      <c r="M53" s="83">
        <f>SUMIF('XX 1-1 26'!$E:$E,MID($A53,FIND("(",$A53)+1,FIND(")",$A53)-FIND("(",$A53)-1),'XX 1-1 26'!M:M)</f>
        <v>0</v>
      </c>
      <c r="N53" s="273"/>
      <c r="O53" s="83">
        <f>SUMIF('XX 1-1 26'!$E:$E,MID($A53,FIND("(",$A53)+1,FIND(")",$A53)-FIND("(",$A53)-1),'XX 1-1 26'!O:O)</f>
        <v>0</v>
      </c>
    </row>
    <row r="54" spans="1:109" s="189" customFormat="1" ht="16.5" customHeight="1">
      <c r="A54" s="270"/>
      <c r="C54" s="271"/>
      <c r="D54" s="207"/>
      <c r="E54" s="272"/>
      <c r="F54" s="273"/>
      <c r="G54" s="276"/>
      <c r="H54" s="275"/>
      <c r="I54" s="276"/>
      <c r="J54" s="273"/>
      <c r="K54" s="274"/>
      <c r="L54" s="275"/>
      <c r="M54" s="276"/>
      <c r="N54" s="273"/>
      <c r="O54" s="276"/>
    </row>
    <row r="55" spans="1:109" s="189" customFormat="1" ht="16.5" customHeight="1">
      <c r="A55" s="270" t="s">
        <v>129</v>
      </c>
      <c r="C55" s="271"/>
      <c r="D55" s="207"/>
      <c r="E55" s="272"/>
      <c r="F55" s="273"/>
      <c r="G55" s="276"/>
      <c r="H55" s="275"/>
      <c r="I55" s="276"/>
      <c r="J55" s="273"/>
      <c r="K55" s="274"/>
      <c r="L55" s="275"/>
      <c r="M55" s="276"/>
      <c r="N55" s="273"/>
      <c r="O55" s="276"/>
    </row>
    <row r="56" spans="1:109" s="189" customFormat="1" ht="16.5" customHeight="1">
      <c r="A56" s="270" t="s">
        <v>130</v>
      </c>
      <c r="C56" s="271"/>
      <c r="D56" s="207"/>
      <c r="E56" s="272"/>
      <c r="F56" s="273"/>
      <c r="G56" s="83">
        <f>SUMIF('XX 1-1 26'!$E:$E,MID($A56,FIND("(",$A56)+1,FIND(")",$A56)-FIND("(",$A56)-1),'XX 1-1 26'!G:G)</f>
        <v>0</v>
      </c>
      <c r="H56" s="275"/>
      <c r="I56" s="83">
        <f>SUMIF('XX 1-1 26'!$E:$E,MID($A56,FIND("(",$A56)+1,FIND(")",$A56)-FIND("(",$A56)-1),'XX 1-1 26'!I:I)</f>
        <v>0</v>
      </c>
      <c r="J56" s="273"/>
      <c r="K56" s="303">
        <f>SUMIF('XX 1-1 26'!$E:$E,MID($A56,FIND("(",$A56)+1,FIND(")",$A56)-FIND("(",$A56)-1),'XX 1-1 26'!K:K)</f>
        <v>0</v>
      </c>
      <c r="L56" s="275"/>
      <c r="M56" s="83">
        <f>SUMIF('XX 1-1 26'!$E:$E,MID($A56,FIND("(",$A56)+1,FIND(")",$A56)-FIND("(",$A56)-1),'XX 1-1 26'!M:M)</f>
        <v>0</v>
      </c>
      <c r="N56" s="273"/>
      <c r="O56" s="83">
        <f>SUMIF('XX 1-1 26'!$E:$E,MID($A56,FIND("(",$A56)+1,FIND(")",$A56)-FIND("(",$A56)-1),'XX 1-1 26'!O:O)</f>
        <v>0</v>
      </c>
    </row>
    <row r="57" spans="1:109" s="189" customFormat="1" ht="16.5" customHeight="1">
      <c r="A57" s="270" t="s">
        <v>131</v>
      </c>
      <c r="C57" s="271"/>
      <c r="D57" s="207"/>
      <c r="E57" s="272"/>
      <c r="F57" s="273"/>
      <c r="G57" s="83">
        <f>SUMIF('XX 1-1 26'!$E:$E,MID($A57,FIND("(",$A57)+1,FIND(")",$A57)-FIND("(",$A57)-1),'XX 1-1 26'!G:G)</f>
        <v>0</v>
      </c>
      <c r="H57" s="275"/>
      <c r="I57" s="83">
        <f>SUMIF('XX 1-1 26'!$E:$E,MID($A57,FIND("(",$A57)+1,FIND(")",$A57)-FIND("(",$A57)-1),'XX 1-1 26'!I:I)</f>
        <v>0</v>
      </c>
      <c r="J57" s="273"/>
      <c r="K57" s="303">
        <f>SUMIF('XX 1-1 26'!$E:$E,MID($A57,FIND("(",$A57)+1,FIND(")",$A57)-FIND("(",$A57)-1),'XX 1-1 26'!K:K)</f>
        <v>0</v>
      </c>
      <c r="L57" s="275"/>
      <c r="M57" s="83">
        <f>SUMIF('XX 1-1 26'!$E:$E,MID($A57,FIND("(",$A57)+1,FIND(")",$A57)-FIND("(",$A57)-1),'XX 1-1 26'!M:M)</f>
        <v>0</v>
      </c>
      <c r="N57" s="273"/>
      <c r="O57" s="83">
        <f>SUMIF('XX 1-1 26'!$E:$E,MID($A57,FIND("(",$A57)+1,FIND(")",$A57)-FIND("(",$A57)-1),'XX 1-1 26'!O:O)</f>
        <v>0</v>
      </c>
    </row>
    <row r="58" spans="1:109" s="189" customFormat="1" ht="16.5" customHeight="1">
      <c r="A58" s="270" t="s">
        <v>132</v>
      </c>
      <c r="C58" s="271"/>
      <c r="D58" s="207"/>
      <c r="E58" s="272"/>
      <c r="F58" s="273"/>
      <c r="G58" s="83">
        <f>SUMIF('XX 1-1 26'!$E:$E,MID($A58,FIND("(",$A58)+1,FIND(")",$A58)-FIND("(",$A58)-1),'XX 1-1 26'!G:G)</f>
        <v>0</v>
      </c>
      <c r="H58" s="275"/>
      <c r="I58" s="83">
        <f>SUMIF('XX 1-1 26'!$E:$E,MID($A58,FIND("(",$A58)+1,FIND(")",$A58)-FIND("(",$A58)-1),'XX 1-1 26'!I:I)</f>
        <v>0</v>
      </c>
      <c r="J58" s="273"/>
      <c r="K58" s="303">
        <f>SUMIF('XX 1-1 26'!$E:$E,MID($A58,FIND("(",$A58)+1,FIND(")",$A58)-FIND("(",$A58)-1),'XX 1-1 26'!K:K)</f>
        <v>0</v>
      </c>
      <c r="L58" s="275"/>
      <c r="M58" s="83">
        <f>SUMIF('XX 1-1 26'!$E:$E,MID($A58,FIND("(",$A58)+1,FIND(")",$A58)-FIND("(",$A58)-1),'XX 1-1 26'!M:M)</f>
        <v>0</v>
      </c>
      <c r="N58" s="273"/>
      <c r="O58" s="83">
        <f>SUMIF('XX 1-1 26'!$E:$E,MID($A58,FIND("(",$A58)+1,FIND(")",$A58)-FIND("(",$A58)-1),'XX 1-1 26'!O:O)</f>
        <v>0</v>
      </c>
    </row>
    <row r="59" spans="1:109" s="189" customFormat="1" ht="16.5" customHeight="1">
      <c r="A59" s="270" t="s">
        <v>133</v>
      </c>
      <c r="C59" s="271"/>
      <c r="D59" s="207"/>
      <c r="E59" s="272"/>
      <c r="F59" s="273"/>
      <c r="G59" s="83">
        <f>SUMIF('XX 1-1 26'!$E:$E,MID($A59,FIND("(",$A59)+1,FIND(")",$A59)-FIND("(",$A59)-1),'XX 1-1 26'!G:G)</f>
        <v>0</v>
      </c>
      <c r="H59" s="275"/>
      <c r="I59" s="83">
        <f>SUMIF('XX 1-1 26'!$E:$E,MID($A59,FIND("(",$A59)+1,FIND(")",$A59)-FIND("(",$A59)-1),'XX 1-1 26'!I:I)</f>
        <v>0</v>
      </c>
      <c r="J59" s="273"/>
      <c r="K59" s="303">
        <f>SUMIF('XX 1-1 26'!$E:$E,MID($A59,FIND("(",$A59)+1,FIND(")",$A59)-FIND("(",$A59)-1),'XX 1-1 26'!K:K)</f>
        <v>0</v>
      </c>
      <c r="L59" s="275"/>
      <c r="M59" s="83">
        <f>SUMIF('XX 1-1 26'!$E:$E,MID($A59,FIND("(",$A59)+1,FIND(")",$A59)-FIND("(",$A59)-1),'XX 1-1 26'!M:M)</f>
        <v>0</v>
      </c>
      <c r="N59" s="273"/>
      <c r="O59" s="83">
        <f>SUMIF('XX 1-1 26'!$E:$E,MID($A59,FIND("(",$A59)+1,FIND(")",$A59)-FIND("(",$A59)-1),'XX 1-1 26'!O:O)</f>
        <v>0</v>
      </c>
    </row>
    <row r="60" spans="1:109" s="189" customFormat="1" ht="16.5" customHeight="1">
      <c r="A60" s="277"/>
      <c r="B60" s="278"/>
      <c r="C60" s="279"/>
      <c r="D60" s="280"/>
      <c r="E60" s="219"/>
      <c r="F60" s="281"/>
      <c r="G60" s="282"/>
      <c r="H60" s="283"/>
      <c r="I60" s="284"/>
      <c r="J60" s="281"/>
      <c r="K60" s="282"/>
      <c r="L60" s="283"/>
      <c r="M60" s="284"/>
      <c r="N60" s="281"/>
      <c r="O60" s="284"/>
    </row>
    <row r="61" spans="1:109" s="207" customFormat="1" ht="32.25" customHeight="1">
      <c r="A61" s="285" t="s">
        <v>12</v>
      </c>
      <c r="B61" s="286"/>
      <c r="C61" s="287"/>
      <c r="D61" s="326">
        <f>SUM(F61:O61)</f>
        <v>0</v>
      </c>
      <c r="E61" s="327"/>
      <c r="F61" s="288"/>
      <c r="G61" s="289">
        <f>SUM(G28:G60)</f>
        <v>0</v>
      </c>
      <c r="H61" s="288"/>
      <c r="I61" s="289">
        <f>SUM(I28:I60)</f>
        <v>0</v>
      </c>
      <c r="J61" s="288"/>
      <c r="K61" s="289">
        <f>SUM(K28:K60)</f>
        <v>0</v>
      </c>
      <c r="L61" s="288"/>
      <c r="M61" s="289">
        <f>SUM(M28:M60)</f>
        <v>0</v>
      </c>
      <c r="N61" s="288"/>
      <c r="O61" s="289">
        <f>SUM(O28:O60)</f>
        <v>0</v>
      </c>
      <c r="P61" s="290"/>
      <c r="DE61" s="211"/>
    </row>
    <row r="62" spans="1:109" s="207" customFormat="1" ht="13.5" customHeight="1">
      <c r="A62" s="228"/>
      <c r="B62" s="229"/>
      <c r="C62" s="291"/>
      <c r="D62" s="292"/>
      <c r="E62" s="292"/>
      <c r="F62" s="290"/>
      <c r="G62" s="293"/>
      <c r="H62" s="290"/>
      <c r="I62" s="293"/>
      <c r="J62" s="290"/>
      <c r="K62" s="294"/>
      <c r="L62" s="290"/>
      <c r="M62" s="293"/>
      <c r="N62" s="290"/>
      <c r="O62" s="290"/>
      <c r="P62" s="290"/>
      <c r="DE62" s="211"/>
    </row>
    <row r="63" spans="1:109" s="207" customFormat="1" ht="13.5" customHeight="1">
      <c r="A63" s="228"/>
      <c r="B63" s="229"/>
      <c r="C63" s="291"/>
      <c r="D63" s="292"/>
      <c r="E63" s="292"/>
      <c r="F63" s="290"/>
      <c r="G63" s="293"/>
      <c r="H63" s="290"/>
      <c r="I63" s="293"/>
      <c r="J63" s="290"/>
      <c r="K63" s="294"/>
      <c r="L63" s="290"/>
      <c r="M63" s="293"/>
      <c r="N63" s="290"/>
      <c r="O63" s="290"/>
      <c r="P63" s="290"/>
      <c r="DE63" s="211"/>
    </row>
    <row r="64" spans="1:109" s="207" customFormat="1" ht="18.75" customHeight="1">
      <c r="A64" s="189" t="s">
        <v>134</v>
      </c>
      <c r="B64" s="205"/>
      <c r="C64" s="205"/>
      <c r="D64" s="205"/>
      <c r="E64" s="205"/>
      <c r="F64" s="205"/>
      <c r="G64" s="203"/>
      <c r="H64" s="205"/>
      <c r="I64" s="203"/>
      <c r="J64" s="205"/>
      <c r="K64" s="205"/>
      <c r="L64" s="205"/>
      <c r="M64" s="203"/>
      <c r="DE64" s="211"/>
    </row>
    <row r="65" spans="1:109" s="207" customFormat="1" ht="16.5">
      <c r="A65" s="189" t="s">
        <v>135</v>
      </c>
      <c r="B65" s="205"/>
      <c r="C65" s="205"/>
      <c r="D65" s="205"/>
      <c r="E65" s="205"/>
      <c r="F65" s="205"/>
      <c r="G65" s="203"/>
      <c r="H65" s="205"/>
      <c r="I65" s="203"/>
      <c r="J65" s="205"/>
      <c r="K65" s="205"/>
      <c r="L65" s="205"/>
      <c r="M65" s="203"/>
      <c r="DE65" s="211"/>
    </row>
    <row r="66" spans="1:109" s="207" customFormat="1" ht="13.5" customHeight="1">
      <c r="G66" s="199"/>
      <c r="I66" s="199"/>
      <c r="M66" s="199"/>
      <c r="DE66" s="211"/>
    </row>
    <row r="67" spans="1:109" s="207" customFormat="1" ht="14.1" customHeight="1">
      <c r="G67" s="199"/>
      <c r="I67" s="199"/>
      <c r="M67" s="199"/>
      <c r="DE67" s="211"/>
    </row>
  </sheetData>
  <mergeCells count="18">
    <mergeCell ref="D61:E61"/>
    <mergeCell ref="B14:D14"/>
    <mergeCell ref="A26:E26"/>
    <mergeCell ref="F26:G26"/>
    <mergeCell ref="H26:I26"/>
    <mergeCell ref="N5:O5"/>
    <mergeCell ref="A32:E32"/>
    <mergeCell ref="A34:E34"/>
    <mergeCell ref="A38:E38"/>
    <mergeCell ref="A37:E37"/>
    <mergeCell ref="A5:E5"/>
    <mergeCell ref="F5:G5"/>
    <mergeCell ref="H5:I5"/>
    <mergeCell ref="J5:K5"/>
    <mergeCell ref="L5:M5"/>
    <mergeCell ref="N26:O26"/>
    <mergeCell ref="J26:K26"/>
    <mergeCell ref="L26:M26"/>
  </mergeCells>
  <pageMargins left="0.75" right="0.5" top="1" bottom="0.6" header="0" footer="0.42"/>
  <pageSetup scale="61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9C54B1D3827B45A850A687C5EEF88B" ma:contentTypeVersion="18" ma:contentTypeDescription="Create a new document." ma:contentTypeScope="" ma:versionID="f7640751a26c7b83d96dd4063405154a">
  <xsd:schema xmlns:xsd="http://www.w3.org/2001/XMLSchema" xmlns:xs="http://www.w3.org/2001/XMLSchema" xmlns:p="http://schemas.microsoft.com/office/2006/metadata/properties" xmlns:ns2="ac5fe859-ab20-4672-9686-774a49c5571e" xmlns:ns3="a6e80a8c-b3c1-428b-9755-271bc56d0a44" targetNamespace="http://schemas.microsoft.com/office/2006/metadata/properties" ma:root="true" ma:fieldsID="fe63b29dca0e6354b7339abea0ad333c" ns2:_="" ns3:_="">
    <xsd:import namespace="ac5fe859-ab20-4672-9686-774a49c5571e"/>
    <xsd:import namespace="a6e80a8c-b3c1-428b-9755-271bc56d0a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fe859-ab20-4672-9686-774a49c55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bd84d3-ce96-4b9b-adb0-8af014478bd0}" ma:internalName="TaxCatchAll" ma:showField="CatchAllData" ma:web="ac5fe859-ab20-4672-9686-774a49c5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80a8c-b3c1-428b-9755-271bc56d0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064433-6946-4087-8eac-53b4c5125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5fe859-ab20-4672-9686-774a49c5571e" xsi:nil="true"/>
    <lcf76f155ced4ddcb4097134ff3c332f xmlns="a6e80a8c-b3c1-428b-9755-271bc56d0a44">
      <Terms xmlns="http://schemas.microsoft.com/office/infopath/2007/PartnerControls"/>
    </lcf76f155ced4ddcb4097134ff3c332f>
    <SharedWithUsers xmlns="ac5fe859-ab20-4672-9686-774a49c5571e">
      <UserInfo>
        <DisplayName>Andersen, Jack</DisplayName>
        <AccountId>51</AccountId>
        <AccountType/>
      </UserInfo>
      <UserInfo>
        <DisplayName>Berrospe, Martin</DisplayName>
        <AccountId>27837</AccountId>
        <AccountType/>
      </UserInfo>
      <UserInfo>
        <DisplayName>Carrette, Marla</DisplayName>
        <AccountId>46</AccountId>
        <AccountType/>
      </UserInfo>
      <UserInfo>
        <DisplayName>Lin, Hong</DisplayName>
        <AccountId>48</AccountId>
        <AccountType/>
      </UserInfo>
      <UserInfo>
        <DisplayName>Warotama, Dolly</DisplayName>
        <AccountId>23206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9B0EE1F-74BD-415B-8CE6-26241358C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fe859-ab20-4672-9686-774a49c5571e"/>
    <ds:schemaRef ds:uri="a6e80a8c-b3c1-428b-9755-271bc56d0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51BDBE-7F63-4A7A-B71D-891A253673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A1084-BB51-406E-9973-AF846476082F}">
  <ds:schemaRefs>
    <ds:schemaRef ds:uri="a6e80a8c-b3c1-428b-9755-271bc56d0a44"/>
    <ds:schemaRef ds:uri="http://schemas.microsoft.com/office/infopath/2007/PartnerControls"/>
    <ds:schemaRef ds:uri="http://schemas.microsoft.com/office/2006/metadata/properties"/>
    <ds:schemaRef ds:uri="ac5fe859-ab20-4672-9686-774a49c5571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XX 1-1 26</vt:lpstr>
      <vt:lpstr>CH 1-1 21</vt:lpstr>
      <vt:lpstr>XX Rollup 26</vt:lpstr>
      <vt:lpstr>'CH 1-1 21'!Print_Area</vt:lpstr>
      <vt:lpstr>'XX 1-1 26'!Print_Area</vt:lpstr>
      <vt:lpstr>'XX Rollup 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A</dc:title>
  <dc:subject/>
  <dc:creator>CSU Employee</dc:creator>
  <cp:keywords/>
  <dc:description/>
  <cp:lastModifiedBy>Lin, Hong</cp:lastModifiedBy>
  <cp:revision/>
  <cp:lastPrinted>2025-01-06T19:15:52Z</cp:lastPrinted>
  <dcterms:created xsi:type="dcterms:W3CDTF">1999-01-14T19:10:02Z</dcterms:created>
  <dcterms:modified xsi:type="dcterms:W3CDTF">2025-01-14T21:55:56Z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0x0101001C9C54B1D3827B45A850A687C5EEF88B</vt:lpwstr>
  </property>
  <property fmtid="{D5CDD505-2E9C-101B-9397-08002B2CF9AE}" pid="3" name="MediaServiceImageTags">
    <vt:lpwstr/>
  </property>
</Properties>
</file>